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450" tabRatio="632" firstSheet="2" activeTab="2"/>
  </bookViews>
  <sheets>
    <sheet name="Kanuni Dayanaklar" sheetId="1" r:id="rId1"/>
    <sheet name="Maaş Kalemleri" sheetId="2" r:id="rId2"/>
    <sheet name="2025 Maaş Bordosu  %27 verg (2" sheetId="9" r:id="rId3"/>
    <sheet name="Netten Bürüte Çevirme Formülü" sheetId="7" r:id="rId4"/>
  </sheets>
  <calcPr calcId="152511" iterate="1" iterateCount="30000" iterateDelta="5.0000000000000001E-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9" l="1"/>
  <c r="D5" i="9"/>
  <c r="T5" i="9"/>
  <c r="S5" i="9"/>
  <c r="D25" i="9"/>
  <c r="E5" i="9" l="1"/>
  <c r="C20" i="9" l="1"/>
  <c r="Q7" i="9" s="1"/>
  <c r="C19" i="9"/>
  <c r="P7" i="9" s="1"/>
  <c r="O7" i="9"/>
  <c r="N7" i="9"/>
  <c r="M7" i="9"/>
  <c r="L7" i="9"/>
  <c r="K7" i="9"/>
  <c r="J7" i="9"/>
  <c r="I7" i="9"/>
  <c r="H7" i="9"/>
  <c r="G7" i="9"/>
  <c r="F7" i="9"/>
  <c r="E7" i="9"/>
  <c r="F5" i="9"/>
  <c r="G5" i="9" l="1"/>
  <c r="H5" i="9" s="1"/>
  <c r="U5" i="9"/>
  <c r="K5" i="9" l="1"/>
  <c r="J5" i="9"/>
  <c r="G13" i="7"/>
  <c r="G14" i="7"/>
  <c r="G12" i="7"/>
  <c r="L5" i="9" l="1"/>
  <c r="P5" i="9" s="1"/>
  <c r="V5" i="9" s="1"/>
  <c r="D6" i="7"/>
  <c r="R5" i="9" l="1"/>
  <c r="W5" i="9"/>
  <c r="D8" i="7"/>
  <c r="D7" i="7" l="1"/>
  <c r="D4" i="7" s="1"/>
</calcChain>
</file>

<file path=xl/sharedStrings.xml><?xml version="1.0" encoding="utf-8"?>
<sst xmlns="http://schemas.openxmlformats.org/spreadsheetml/2006/main" count="165" uniqueCount="146">
  <si>
    <t xml:space="preserve">KANUNİ DAYANAKLAR </t>
  </si>
  <si>
    <t>6356 SAYILI  SENDİKALAR VE TOPLU İŞ SÖZLEŞMESİ KANUNU</t>
  </si>
  <si>
    <t xml:space="preserve">4857 İŞ KANUNU </t>
  </si>
  <si>
    <t>6772 SAYILI DEVLET VE ONA BAĞLI MÜESSESELERDE ÇALIŞAN İŞÇİLERE İLAVE TEDİYE YAPILMASI VE 6452 SAYILI KANUNLA 6212 SAYILI KANUNUN 2 NCİ MADDESİNİN KALDIRILMASI HAKKINDA KANUN</t>
  </si>
  <si>
    <t>TÜHİS TOPLU İŞ SÖZLEŞMESİ</t>
  </si>
  <si>
    <t>TÜHİS EK ÇERÇEVE ANLAŞMA PROTOKOLÜ</t>
  </si>
  <si>
    <t>5510 SAYILI SOSYAL SİGORTALAR VE GENEL SAĞLIK SİGORTASI KANUNU</t>
  </si>
  <si>
    <t>MUHTASAR VE PRİM HİZMET BEYANNAMESİ GENEL TEBLİĞİ</t>
  </si>
  <si>
    <t xml:space="preserve">TÜHİS TOPLU İŞ SÖZLEŞMESİNE GÖRE TESPİT EDİLEN MAAŞ KALEMLERİ </t>
  </si>
  <si>
    <t>01/02/2023-31/01/2025 (2 YILLIK)</t>
  </si>
  <si>
    <t>EK ÖDEME</t>
  </si>
  <si>
    <t>İKRAMİYE</t>
  </si>
  <si>
    <t>YOL</t>
  </si>
  <si>
    <t>YEMEK</t>
  </si>
  <si>
    <t>HİZMET ZAMMI</t>
  </si>
  <si>
    <t>GİYECEK YARDIMI</t>
  </si>
  <si>
    <t>SENDİKA AİDATI</t>
  </si>
  <si>
    <t>EK PRİM</t>
  </si>
  <si>
    <t>İLAVE TEDİYE</t>
  </si>
  <si>
    <t>İŞ PRİMİ ( SORUMLULUK ZAMMI)</t>
  </si>
  <si>
    <t>ÖZEL DURUMLARA İLŞİKİN SOYAL YARDIM</t>
  </si>
  <si>
    <t>ENGELLİ VERGİ İNDİRİMİ</t>
  </si>
  <si>
    <t>AÇIKLAMALAR</t>
  </si>
  <si>
    <t>TÜHİS sözleşme 32. madde kapsamında heryıl 60 günlük ikramiye 30 ar günlük olarak  temmuz ve kasım aylarında ödenir.
Bes, Sgk Primleri, Gelir Vergisi ve damga vergisi kesinti yapılır.
İkramiyelerin  ödenmesinde  kıstelyevm  usulü  uygulanır  ve  ücretsiz  izin  günleri  hesaba katılmaz. 
Yıl  içinde  ödenen  ikramiyeler,  ikramiyelerin  ödeme tarihlerinde  işçinin  çalıştığı  süreyle orantılı  olarak  hesaplanıp  ödenir.  Ancak   işten  ayrıldığı  tarihte  ikramiye   ödemesi   yapılmayan çalışma süresi varsa, bu çalışmasına tekabül eden ikramiye de kıstelyevm usulü ile ödenir.</t>
  </si>
  <si>
    <r>
      <t xml:space="preserve">TÜHİS sözleşme 37. madde kapsamında İşçilere; </t>
    </r>
    <r>
      <rPr>
        <b/>
        <u/>
        <sz val="12"/>
        <color theme="1"/>
        <rFont val="Times New Roman"/>
        <family val="1"/>
        <charset val="162"/>
      </rPr>
      <t>fiilen çalışılan gün sayı kadar</t>
    </r>
    <r>
      <rPr>
        <sz val="12"/>
        <color theme="1"/>
        <rFont val="Times New Roman"/>
        <family val="1"/>
        <charset val="162"/>
      </rPr>
      <t xml:space="preserve"> 1. grup %6 , 2 grup % 5 ve 3. grup %4 olarak unvanları dikkate alınarak ödenir.  Günlük Brüt İş Primi Tutarı = Günlük Brüt Ücret (Yevmiye)*İş Primi Oranı (Grup Oranları)
lk  defa işe alınan  işçiler  ile yukarıdaki  gruplarda  yer  almayan  unvanlarda  çalışan işçilerin sahip  oldukları  ehliyet  ve  liyakatleri  dikkate  alınarak  ait  oldukları  gruplara  işveren  tarafından yerleştirilir.
TÜHİS sözleşme 32. maddenin e bendi kapsamında yeni işe başlayanlar asgari ücret ile başlatılır. Deneme süresi 2 aydrı. 2 ay sonunda 1 grup 710TL/ gün, 2 grup 705TL/ gün, 3. grup 700TL/ gün iş primine yükseltilerek ödenir.
</t>
    </r>
  </si>
  <si>
    <r>
      <t xml:space="preserve">TÜHİS sözleşme 33. madde kapsamında İşçilere; </t>
    </r>
    <r>
      <rPr>
        <b/>
        <u/>
        <sz val="12"/>
        <color theme="1"/>
        <rFont val="Times New Roman"/>
        <family val="1"/>
        <charset val="162"/>
      </rPr>
      <t>işyerlerinde fiilen çalıştıkları günlerde</t>
    </r>
    <r>
      <rPr>
        <sz val="12"/>
        <color theme="1"/>
        <rFont val="Times New Roman"/>
        <family val="1"/>
        <charset val="162"/>
      </rPr>
      <t xml:space="preserve"> bir öğün ücretsiz yemek verilir. 2023 yılı yemek
bedeli 94,25 TL dir. 1 yıl 1 ay ücret zammı hariç diğer yıllardaki artış oaranları uygulanır.
Günlük çalışma süresi ara dinlenme dahil 12 saat olan işçilere, iki öğün yemek bedeli ödenir. Ancak bir öğün yemek yiyen işçiye sadece
 ikinci öğün yemek parası ödenir. İşverenin her iki öğünde de ayni olarak yemek vermesi halinde nakdi ödeme aynca yapılmaz.
</t>
    </r>
  </si>
  <si>
    <r>
      <t xml:space="preserve">TÜHİS sözleşme 35. madde kapsamında İşveren,  imkanlar  ölçüsünde  çalışan  işçilere  servis  temin  etmeye  gayret  edecektir. 
Temin edemediği takdirde </t>
    </r>
    <r>
      <rPr>
        <b/>
        <u/>
        <sz val="12"/>
        <color theme="1"/>
        <rFont val="Times New Roman"/>
        <family val="1"/>
        <charset val="162"/>
      </rPr>
      <t>fiilen çalışılan her gün için</t>
    </r>
    <r>
      <rPr>
        <sz val="12"/>
        <color theme="1"/>
        <rFont val="Times New Roman"/>
        <family val="1"/>
        <charset val="162"/>
      </rPr>
      <t>, gidiş-dönüş 2 (iki) adet belediye otobüs bileti rayiç bedelini  net taşıt (yol) yardımı olarak ödeyecektir.</t>
    </r>
  </si>
  <si>
    <r>
      <t xml:space="preserve">TÜHİS 38. madde  yılda bir kez </t>
    </r>
    <r>
      <rPr>
        <b/>
        <u/>
        <sz val="12"/>
        <color theme="1"/>
        <rFont val="Times New Roman"/>
        <family val="1"/>
        <charset val="162"/>
      </rPr>
      <t>mayıs ayında</t>
    </r>
    <r>
      <rPr>
        <sz val="12"/>
        <color theme="1"/>
        <rFont val="Times New Roman"/>
        <family val="1"/>
        <charset val="162"/>
      </rPr>
      <t xml:space="preserve"> ödenir. 3625,00 TL 2023 belirlenen fiyattır. 1 yıl 1 dönem hariç ücret zamları yansıtılır. 
Çalışılmayan günlerde kesinti olmaz.
Bu ödeme yıl içinde çalışılan süre ile orantılı olarak ödenir.</t>
    </r>
  </si>
  <si>
    <t>6772 sayılı kanun kapsamında 52 gün olarak Cumhur Başkanlığı Genelgesi çerçevesinde Belirtilen tarihlerde Ödenir.TÜHİS sözleşmesinin  
32. maddesi 1 yılı dolan personele yapılır. 13 gün olarak 4 eşit parçada ödenir.</t>
  </si>
  <si>
    <r>
      <t xml:space="preserve">TÜHİS sözleşme 39. madde kapsamında İşçilere;Taraf  sendika  üyesi  işçilere  çalıştıkları  Kamu  Kurum  ve  Kuruluşunda  geçirdikleri  </t>
    </r>
    <r>
      <rPr>
        <b/>
        <u/>
        <sz val="12"/>
        <color theme="1"/>
        <rFont val="Times New Roman"/>
        <family val="1"/>
        <charset val="162"/>
      </rPr>
      <t xml:space="preserve">her  tam hizmet   yılı  için  </t>
    </r>
    <r>
      <rPr>
        <sz val="12"/>
        <color theme="1"/>
        <rFont val="Times New Roman"/>
        <family val="1"/>
        <charset val="162"/>
      </rPr>
      <t>hiçbir  ödemeyi  etkilememek   ve  müktesep   hak  sayılmamak   kaydıyla  toplu  iş sözleşmesinin yürürlük süresince brüt 15,00 TL/Ay hizmet zammı verilir.
696  sayılı  KHK  ile  sürekli  işçiliğe  geçen  işçiler  için  kıdeme  esas  yıl  başlangıcı  sürekli işçiliğe geçilen 02.04.2018 tarihidir.</t>
    </r>
  </si>
  <si>
    <t>TÜHİS sözleşme 36. madde kapsamında İşçilere; 84,58 TL/ ay lık giyim yardımı yapılır .Ancak, iş icap ve zaruretleri ile İş Sağlığı ve Güvenliği mevzuatı 
gereğince verilmesi gereken koruyucu giyim malzemesi ayrıca verilmeye devam edilir. 1 yıl 1 ay hariç diğer artışlar yapılır.</t>
  </si>
  <si>
    <t>BİRLEŞTİRİLMİŞ SOSYAL YARDIM</t>
  </si>
  <si>
    <t>TÜHİS sözleşme 34. madde kapsamında İşçilere; 1595,00 TL/AY sosyal yardım ödenir.   ​Bu  yardımın  ödenmesinde  her  türlü  ücretli  izinler  ile  iş  kazası
 ve  meslek  hastalıkları  sebebiyle istirahat halleri ve bir ayı aşmayan diğer istirahat hallerinde kıstelyevm (Görev başına gelinmediği günlerde kesilen paradır.) yapılmaz.</t>
  </si>
  <si>
    <t>TÜHİS sözleşme 38. madde kapsamında İşçilere; Gazi, terör mağduru ve şehit yakınlarına günlük çıplak ücretin % 10 tutarında ek prim ödenir.</t>
  </si>
  <si>
    <t>GECE ÇALIŞMASI (20:00-06:00 zaman dilimi)</t>
  </si>
  <si>
    <t>Günlük Bürüt Ücretin %70 idir. Maaşın 30/1 geçemez.</t>
  </si>
  <si>
    <t xml:space="preserve">TÜHİS sözleşme 42,43,44. maddeler kapsamında İşçilere; sözleşmde belirtilen esaslar çerçevesinde evlenme, ölüm ve doğum yardımı verilir. </t>
  </si>
  <si>
    <t>Bakılacak</t>
  </si>
  <si>
    <t>2024 YILI YAPILAN ÖDEMELER</t>
  </si>
  <si>
    <t xml:space="preserve">OCAK </t>
  </si>
  <si>
    <t>ŞUBAT</t>
  </si>
  <si>
    <t>MART</t>
  </si>
  <si>
    <t>NİSAN</t>
  </si>
  <si>
    <t>MAYIS</t>
  </si>
  <si>
    <t>HAZİRAN</t>
  </si>
  <si>
    <t>TEMMUZ</t>
  </si>
  <si>
    <t>AĞUSTOS</t>
  </si>
  <si>
    <t>EYLÜL</t>
  </si>
  <si>
    <t>EKİM</t>
  </si>
  <si>
    <t>KASIM</t>
  </si>
  <si>
    <t>ARALIK</t>
  </si>
  <si>
    <t>MAAŞ</t>
  </si>
  <si>
    <t>13 GÜNLÜK TEDİYE</t>
  </si>
  <si>
    <t>EK ÖDEME YILDA 1 KEZ</t>
  </si>
  <si>
    <t>30 GÜNLÜK İKRAMİYE</t>
  </si>
  <si>
    <t xml:space="preserve">13 GÜNLÜK TEDİYE </t>
  </si>
  <si>
    <t xml:space="preserve">TÜHİS sözleşme 41. madde kapsamında İşçilere; çalıştıkları süreye ait ücretleri %8 (Yüzde sekiz) zamlı ödenir. Günlük yevmiye/ 7,5 saat= saatlik günlük yevmiye
 Saatlik Brüt Ücret Tutarı = Günlük Brüt Ücret (Yevmiye) X%8 </t>
  </si>
  <si>
    <t>Yol</t>
  </si>
  <si>
    <t>Yemek</t>
  </si>
  <si>
    <t>GÜNLÜK ÜCRET</t>
  </si>
  <si>
    <t>NORMAL GÜN</t>
  </si>
  <si>
    <t>NORMAL KAZANÇ</t>
  </si>
  <si>
    <t>AGİ</t>
  </si>
  <si>
    <t>KALAN GV</t>
  </si>
  <si>
    <t>ÖZEL
KESİNTİ</t>
  </si>
  <si>
    <t>NET
 İSTİKAK</t>
  </si>
  <si>
    <t>Giyecek Yardımı</t>
  </si>
  <si>
    <t>Sosyal Yardım</t>
  </si>
  <si>
    <t>İş primi 1. Grup</t>
  </si>
  <si>
    <t>İş primi 2. Grup</t>
  </si>
  <si>
    <t>İş primi 3. Grup</t>
  </si>
  <si>
    <t>Hizmet Zammı</t>
  </si>
  <si>
    <t>Gece Zammı</t>
  </si>
  <si>
    <t>Tatil Mesai</t>
  </si>
  <si>
    <t>TATİL MESAİ 
(1 Gün çalışmaya 3 gün)</t>
  </si>
  <si>
    <t>Süre</t>
  </si>
  <si>
    <t>Ücret</t>
  </si>
  <si>
    <t>GECE MESAİSİ 
(Günlük  Ücret/7,5 saat =Saatlik Ücret X %8  Artırımlı Saatlik)</t>
  </si>
  <si>
    <t xml:space="preserve">Sendika </t>
  </si>
  <si>
    <t>Sendika</t>
  </si>
  <si>
    <t xml:space="preserve">DİĞER KAZANÇ
Maaş Hariç Kazançlar </t>
  </si>
  <si>
    <t>TOPLAM KAZANÇ
Normal Kazanç +Diğer Kazanç</t>
  </si>
  <si>
    <t>SSK PRİM
SSK Matrahın %14</t>
  </si>
  <si>
    <t>İŞSİZLİK PRİMİ
SSK Matrahın %1</t>
  </si>
  <si>
    <t>GVM AYLIK
Toplam Kazanç- (İstina Tutarı+SSK Primleri)</t>
  </si>
  <si>
    <t>AGİ HARİÇ
ÜCRET
Toplam Ücret-Giderler</t>
  </si>
  <si>
    <t>(sadece sarı alanlar değiştirilecek)</t>
  </si>
  <si>
    <t xml:space="preserve">375 sayılı KHK 23 maddesi İŞÇİ ÖRNEK ÜCRET BODROSU </t>
  </si>
  <si>
    <t>SSK matrahı bulunurken yemek bedeli düşülmelidir.</t>
  </si>
  <si>
    <t>İlgili Yıla Ait Asgari Ücret net tutarının % 15 istisnası  toplam bulunan gelir vergisi oranı ölçüsğünde düşülerek kalan tutar oranında vergi yansır.</t>
  </si>
  <si>
    <t>SSK Matrahın Bürüt Tutarından- İlgili Yılın Bürüt AGİ çıktıktan sonra binde 7,59 damga vergisi kesilir. AGİ istisnası vardır.</t>
  </si>
  <si>
    <t>2024 gelir vergisi dilimleri 15, 20, 27, 35 dikkate alınarak hesaplamalar yapılmalıdır.</t>
  </si>
  <si>
    <t>İş primi guruplar dikkate alınarak girilmildir. Temizlik, Güvenlik Vb.</t>
  </si>
  <si>
    <t>Resmi tatil çalışma günlerinde 1 günlük yevmiye 3 günlük olarak hesap edilir. Resmi tatil çalışması çalıştığı günde dahil olduğundan tabloda 2 gün olarak yazılmalıdır.</t>
  </si>
  <si>
    <t>Tediye</t>
  </si>
  <si>
    <t xml:space="preserve">TOPLAM GVM
(Bu Ay ve Önceki Aylar Toplamı)
</t>
  </si>
  <si>
    <t>Topla gelir vergisi matrahına bakılara 15, 20, 27, 35 oranında kesinti yapılır.</t>
  </si>
  <si>
    <t>GELİR VERGİSİ
(Toplam Ay Gelir Vergisi -Gelir vergisi Sınırı X Oranı)*20</t>
  </si>
  <si>
    <t xml:space="preserve">AGİ İstisna Tutarı </t>
  </si>
  <si>
    <t xml:space="preserve">GELİR VERGİSİ
(  Gelir Vergisi 110000 TL aşan Kısım Aylık Matrahtan düşülür)*% 15 </t>
  </si>
  <si>
    <t>Vergi Oranı</t>
  </si>
  <si>
    <t>Ek Ödeme</t>
  </si>
  <si>
    <t>Hizmet 
Zammı Farkı</t>
  </si>
  <si>
    <t>Toplu Sözleşmeye Göre başka kalemler var ise diğer kazançlara eklenir.</t>
  </si>
  <si>
    <t>158.000 TL'ye kadar</t>
  </si>
  <si>
    <t>Gelir Dilimleri (2025 yılı)</t>
  </si>
  <si>
    <t>330.000 TL'nin 158.000 TL'si için 23.700 TL, fazlası</t>
  </si>
  <si>
    <t>800 bin TL’ye kadar ise 330 bin TL’lik kısmı için 58 bin 100 TL, üzerindeki tutarlar için</t>
  </si>
  <si>
    <t xml:space="preserve">4.3 milyon TL'ye kadar ise 800 bin TL’lik kısmı için 185 bin TL, 
üzerindeki tutarlar için </t>
  </si>
  <si>
    <t>SGK Yemek Bedeli Primden
İstisna Tutarı</t>
  </si>
  <si>
    <t>YEMEK (Gün) Bürüt</t>
  </si>
  <si>
    <t>YOL ( Gün) Bürüt</t>
  </si>
  <si>
    <t>SOSYAL YARDIM (Ay) Bürüt</t>
  </si>
  <si>
    <t>GİYECEK YARDIMI (Ay) Bürüt</t>
  </si>
  <si>
    <t>İŞ PRİMİ 1 GRUP
( Günlük Ücret X%6) Bürüt</t>
  </si>
  <si>
    <t>İŞ PRİMİ 2 GRUP 
( Günlük Ücret X%5)Bürüt</t>
  </si>
  <si>
    <t>İŞ PRİMİ 3 GRUP 
( Günlük Ücret X%6)Bürüt</t>
  </si>
  <si>
    <t>NOT:</t>
  </si>
  <si>
    <t>5 ve üzeri yuvarlamalara dikkat edilmelidir.</t>
  </si>
  <si>
    <t>Netten bürüte çevrilen değerler virgülden sonra 4 hane alınmalıdır.</t>
  </si>
  <si>
    <t>Net Ücret</t>
  </si>
  <si>
    <t>Bürüt ücret</t>
  </si>
  <si>
    <t>Bürüt ücret %15 SGK</t>
  </si>
  <si>
    <t>YOL BEDELİ BÜRÜT HESAPLAMA FORMULÜ</t>
  </si>
  <si>
    <t>Damga Vergisi Binde 7,59</t>
  </si>
  <si>
    <t>SADECE BÜRÜT ÜCRETE
 VERİ GİRİŞİ YAPILMALIDIR.</t>
  </si>
  <si>
    <t xml:space="preserve">% 15 VERGİ DİLİMİNE GÖRE </t>
  </si>
  <si>
    <t xml:space="preserve">VERGİ DİLİMLERİNE GÖRE KATSAYILAR İLE BÜRÜT YOL ÜCRETİ ELDE ETME </t>
  </si>
  <si>
    <t>%20  VERGİ DİLİMİNE GÖRE</t>
  </si>
  <si>
    <t xml:space="preserve">% 27 VERGİ DİLİMİNE GÖRE </t>
  </si>
  <si>
    <t xml:space="preserve">Katsayılar </t>
  </si>
  <si>
    <t>Bürüt Bedel</t>
  </si>
  <si>
    <t>1. FORMÜL</t>
  </si>
  <si>
    <t>2. FORMÜL</t>
  </si>
  <si>
    <t>SGK 31/12/2024 TARİHLİ VE 2024/17 SAYILI GENELGESİ İLE YEMEK BEDELİNDEN SİGORTA PRİMİ ALINMASI GENELGESİ</t>
  </si>
  <si>
    <t xml:space="preserve">488 SAYILI VE 7420 SAYILI KANUNLAR </t>
  </si>
  <si>
    <t>Bürüt Gelir Vergi SGK %15 Hariç
(15 yada 20 lik dilime göre kesinti uygula)</t>
  </si>
  <si>
    <t>HİZMET ZAMMI 
( Her Yıla 20,95 TL) Bürüt</t>
  </si>
  <si>
    <t>SSK MATRAH
Toplam Kazanç- Yemek SGK İstisna Bedeli</t>
  </si>
  <si>
    <t>İSTİSNA
(240* çalışılan Gün+ sendika)</t>
  </si>
  <si>
    <t>İstisna GV</t>
  </si>
  <si>
    <t xml:space="preserve">GELİR VERGİSİ
Toplam  GVM aylık %15 ve %20, %27 Vergi - Asgari Ücret istisna Tutarı </t>
  </si>
  <si>
    <t xml:space="preserve">AGİ İstisna DMVTutarı </t>
  </si>
  <si>
    <t>AGİ İstisna Uygulanmış Damga Vergisi</t>
  </si>
  <si>
    <t>DAMGA 
VERGİSİ
(Toplam Kazanç- 240* fiili gün)*7,59/100</t>
  </si>
  <si>
    <t>SGK Yemek Prime  İstisna Yemek Bedeli)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</si>
</sst>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quot;₺&quot;#,##0.0000"/>
    <numFmt numFmtId="166" formatCode="#,##0.0000"/>
  </numFmts>
  <fonts count="7"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b/>
      <sz val="12"/>
      <color theme="1"/>
      <name val="Times New Roman"/>
      <family val="1"/>
      <charset val="162"/>
    </font>
    <font>
      <sz val="12"/>
      <color theme="1"/>
      <name val="Times New Roman"/>
      <family val="1"/>
      <charset val="162"/>
    </font>
    <font>
      <b/>
      <u/>
      <sz val="12"/>
      <color theme="1"/>
      <name val="Times New Roman"/>
      <family val="1"/>
      <charset val="162"/>
    </font>
    <font>
      <sz val="11"/>
      <color rgb="FFFF0000"/>
      <name val="Times New Roman"/>
      <family val="1"/>
      <charset val="162"/>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10">
    <xf numFmtId="0" fontId="0" fillId="0" borderId="0" xfId="0"/>
    <xf numFmtId="0" fontId="2" fillId="0" borderId="0" xfId="0" applyFont="1"/>
    <xf numFmtId="0" fontId="4" fillId="0" borderId="0" xfId="0" applyFont="1"/>
    <xf numFmtId="0" fontId="3" fillId="0" borderId="0" xfId="0" applyFont="1" applyAlignment="1">
      <alignment horizontal="center" vertical="center"/>
    </xf>
    <xf numFmtId="0" fontId="3" fillId="0" borderId="0" xfId="0" applyFont="1" applyAlignment="1">
      <alignment horizontal="center"/>
    </xf>
    <xf numFmtId="0" fontId="3" fillId="0" borderId="1" xfId="0" applyFont="1" applyBorder="1" applyAlignment="1">
      <alignment horizontal="center"/>
    </xf>
    <xf numFmtId="0" fontId="2" fillId="0" borderId="1" xfId="0" applyFont="1" applyBorder="1"/>
    <xf numFmtId="0" fontId="2" fillId="0" borderId="1" xfId="0" applyFont="1" applyBorder="1" applyAlignment="1">
      <alignment wrapText="1"/>
    </xf>
    <xf numFmtId="0" fontId="1" fillId="0" borderId="1" xfId="0" applyFont="1" applyBorder="1" applyAlignment="1">
      <alignment horizontal="left" vertical="center"/>
    </xf>
    <xf numFmtId="164" fontId="2"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2" fillId="0" borderId="2" xfId="0" applyFont="1" applyBorder="1" applyAlignment="1"/>
    <xf numFmtId="0" fontId="2" fillId="0" borderId="3" xfId="0" applyFont="1" applyBorder="1" applyAlignment="1"/>
    <xf numFmtId="0" fontId="2" fillId="0" borderId="4" xfId="0" applyFont="1" applyBorder="1" applyAlignment="1"/>
    <xf numFmtId="0" fontId="2" fillId="0" borderId="14" xfId="0" applyFont="1" applyBorder="1" applyAlignment="1"/>
    <xf numFmtId="0" fontId="2" fillId="0" borderId="0" xfId="0" applyFont="1" applyBorder="1" applyAlignment="1"/>
    <xf numFmtId="0" fontId="2" fillId="0" borderId="15" xfId="0" applyFont="1" applyBorder="1" applyAlignment="1"/>
    <xf numFmtId="0" fontId="2" fillId="0" borderId="5" xfId="0" applyFont="1" applyBorder="1" applyAlignment="1"/>
    <xf numFmtId="0" fontId="1" fillId="0" borderId="1" xfId="0" applyFont="1" applyBorder="1"/>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0" xfId="0" applyFont="1" applyAlignment="1">
      <alignment horizontal="center" vertical="center"/>
    </xf>
    <xf numFmtId="0" fontId="2" fillId="2" borderId="1" xfId="0" applyFont="1" applyFill="1" applyBorder="1" applyAlignment="1">
      <alignment horizontal="center" vertical="center"/>
    </xf>
    <xf numFmtId="164" fontId="2"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4" fontId="2" fillId="2" borderId="1" xfId="0" applyNumberFormat="1" applyFont="1" applyFill="1" applyBorder="1" applyAlignment="1">
      <alignment horizontal="center"/>
    </xf>
    <xf numFmtId="0" fontId="1" fillId="0" borderId="1" xfId="0" applyFont="1" applyBorder="1" applyAlignment="1">
      <alignment horizontal="left"/>
    </xf>
    <xf numFmtId="0" fontId="1" fillId="0" borderId="1" xfId="0" applyFont="1" applyBorder="1" applyAlignment="1">
      <alignment wrapText="1"/>
    </xf>
    <xf numFmtId="0" fontId="2" fillId="0" borderId="1" xfId="0" applyFont="1" applyBorder="1" applyAlignment="1"/>
    <xf numFmtId="165" fontId="2" fillId="2" borderId="1" xfId="0" applyNumberFormat="1" applyFont="1" applyFill="1" applyBorder="1" applyAlignment="1">
      <alignment horizontal="center" vertical="center"/>
    </xf>
    <xf numFmtId="0" fontId="3" fillId="0" borderId="0" xfId="0" applyFont="1" applyAlignment="1">
      <alignment horizontal="center"/>
    </xf>
    <xf numFmtId="0" fontId="1" fillId="0" borderId="1" xfId="0" applyFont="1" applyBorder="1" applyAlignment="1">
      <alignment horizontal="center" vertical="center"/>
    </xf>
    <xf numFmtId="0" fontId="2" fillId="0" borderId="1" xfId="0" applyFont="1" applyBorder="1" applyAlignment="1">
      <alignment vertical="center"/>
    </xf>
    <xf numFmtId="166" fontId="2" fillId="0" borderId="1" xfId="0" applyNumberFormat="1" applyFont="1" applyBorder="1" applyAlignment="1">
      <alignment horizontal="center" vertical="center"/>
    </xf>
    <xf numFmtId="0" fontId="2" fillId="2" borderId="1" xfId="0" applyFont="1" applyFill="1" applyBorder="1"/>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xf>
    <xf numFmtId="0" fontId="1" fillId="0" borderId="10" xfId="0" applyFont="1" applyBorder="1" applyAlignment="1">
      <alignment horizontal="center" vertical="center"/>
    </xf>
    <xf numFmtId="0" fontId="1" fillId="0" borderId="0" xfId="0" applyFont="1" applyAlignment="1">
      <alignment horizontal="center"/>
    </xf>
    <xf numFmtId="0" fontId="1" fillId="0" borderId="1" xfId="0" applyFont="1" applyBorder="1" applyAlignment="1">
      <alignment horizontal="center" vertical="center" wrapText="1"/>
    </xf>
    <xf numFmtId="164" fontId="6" fillId="0" borderId="1" xfId="0" applyNumberFormat="1" applyFont="1" applyBorder="1" applyAlignment="1">
      <alignment horizontal="center" vertical="center"/>
    </xf>
    <xf numFmtId="164" fontId="6" fillId="0" borderId="1" xfId="0" applyNumberFormat="1" applyFont="1" applyBorder="1" applyAlignment="1">
      <alignment horizontal="center" vertical="center" wrapText="1"/>
    </xf>
    <xf numFmtId="164" fontId="2" fillId="0" borderId="0" xfId="0" applyNumberFormat="1" applyFont="1" applyFill="1" applyBorder="1" applyAlignment="1">
      <alignment horizontal="center" vertical="center"/>
    </xf>
    <xf numFmtId="164" fontId="2" fillId="0" borderId="0" xfId="0" applyNumberFormat="1" applyFont="1" applyFill="1" applyBorder="1" applyAlignment="1">
      <alignment horizontal="center"/>
    </xf>
    <xf numFmtId="0" fontId="2" fillId="0" borderId="0" xfId="0" applyFont="1" applyFill="1" applyAlignment="1">
      <alignment horizontal="center" vertical="center"/>
    </xf>
    <xf numFmtId="164" fontId="2" fillId="2" borderId="1" xfId="0" applyNumberFormat="1" applyFont="1" applyFill="1" applyBorder="1"/>
    <xf numFmtId="0" fontId="4" fillId="0" borderId="0" xfId="0" applyFont="1" applyAlignment="1">
      <alignment horizontal="left"/>
    </xf>
    <xf numFmtId="0" fontId="3"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center"/>
    </xf>
    <xf numFmtId="0" fontId="4" fillId="0" borderId="11" xfId="0" applyFont="1" applyBorder="1" applyAlignment="1">
      <alignment horizontal="left"/>
    </xf>
    <xf numFmtId="0" fontId="4" fillId="0" borderId="12" xfId="0" applyFont="1" applyBorder="1" applyAlignment="1">
      <alignment horizontal="left"/>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wrapText="1"/>
    </xf>
    <xf numFmtId="0" fontId="4" fillId="0" borderId="1" xfId="0" applyFont="1" applyBorder="1" applyAlignment="1">
      <alignment horizontal="left"/>
    </xf>
    <xf numFmtId="0" fontId="4" fillId="0" borderId="8" xfId="0" applyFont="1" applyBorder="1" applyAlignment="1">
      <alignment horizontal="center"/>
    </xf>
    <xf numFmtId="0" fontId="4" fillId="0" borderId="9"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4" fillId="0" borderId="11" xfId="0" applyFont="1" applyBorder="1" applyAlignment="1">
      <alignment horizontal="center"/>
    </xf>
    <xf numFmtId="0" fontId="4" fillId="0" borderId="13"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0" xfId="0" applyFont="1" applyAlignment="1">
      <alignment horizontal="center"/>
    </xf>
    <xf numFmtId="0" fontId="2" fillId="0" borderId="1" xfId="0" applyFont="1" applyBorder="1" applyAlignment="1">
      <alignment horizontal="left"/>
    </xf>
    <xf numFmtId="0" fontId="2" fillId="0" borderId="1" xfId="0" applyFont="1" applyBorder="1" applyAlignment="1">
      <alignment horizontal="left" wrapText="1"/>
    </xf>
    <xf numFmtId="0" fontId="2" fillId="0" borderId="1" xfId="0" applyFont="1" applyBorder="1" applyAlignment="1">
      <alignment horizontal="left"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164" fontId="2" fillId="0" borderId="11" xfId="0" applyNumberFormat="1" applyFont="1" applyBorder="1" applyAlignment="1">
      <alignment horizontal="center" vertical="center"/>
    </xf>
    <xf numFmtId="164" fontId="2" fillId="0" borderId="13" xfId="0" applyNumberFormat="1"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164" fontId="2" fillId="0" borderId="12" xfId="0" applyNumberFormat="1"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8"/>
  <sheetViews>
    <sheetView workbookViewId="0">
      <selection activeCell="B23" sqref="B23:R23"/>
    </sheetView>
  </sheetViews>
  <sheetFormatPr defaultRowHeight="15.75" x14ac:dyDescent="0.25"/>
  <cols>
    <col min="1" max="17" width="9.140625" style="2"/>
    <col min="18" max="18" width="27" style="2" customWidth="1"/>
    <col min="19" max="16384" width="9.140625" style="2"/>
  </cols>
  <sheetData>
    <row r="2" spans="1:18" x14ac:dyDescent="0.25">
      <c r="A2" s="51" t="s">
        <v>0</v>
      </c>
      <c r="B2" s="51"/>
      <c r="C2" s="51"/>
      <c r="D2" s="51"/>
      <c r="E2" s="51"/>
      <c r="F2" s="51"/>
      <c r="G2" s="51"/>
      <c r="H2" s="51"/>
      <c r="I2" s="51"/>
    </row>
    <row r="3" spans="1:18" x14ac:dyDescent="0.25">
      <c r="A3" s="4"/>
      <c r="B3" s="4"/>
      <c r="C3" s="4"/>
      <c r="D3" s="4"/>
      <c r="E3" s="4"/>
      <c r="F3" s="4"/>
      <c r="G3" s="4"/>
      <c r="H3" s="4"/>
      <c r="I3" s="4"/>
    </row>
    <row r="4" spans="1:18" x14ac:dyDescent="0.25">
      <c r="A4" s="3">
        <v>1</v>
      </c>
      <c r="B4" s="50" t="s">
        <v>1</v>
      </c>
      <c r="C4" s="50"/>
      <c r="D4" s="50"/>
      <c r="E4" s="50"/>
      <c r="F4" s="50"/>
      <c r="G4" s="50"/>
      <c r="H4" s="50"/>
      <c r="I4" s="50"/>
      <c r="J4" s="50"/>
      <c r="K4" s="50"/>
      <c r="L4" s="50"/>
      <c r="M4" s="50"/>
      <c r="N4" s="50"/>
      <c r="O4" s="50"/>
      <c r="P4" s="50"/>
      <c r="Q4" s="50"/>
      <c r="R4" s="50"/>
    </row>
    <row r="5" spans="1:18" x14ac:dyDescent="0.25">
      <c r="A5" s="3">
        <v>2</v>
      </c>
      <c r="B5" s="50" t="s">
        <v>2</v>
      </c>
      <c r="C5" s="50"/>
      <c r="D5" s="50"/>
      <c r="E5" s="50"/>
      <c r="F5" s="50"/>
      <c r="G5" s="50"/>
      <c r="H5" s="50"/>
      <c r="I5" s="50"/>
      <c r="J5" s="50"/>
      <c r="K5" s="50"/>
      <c r="L5" s="50"/>
      <c r="M5" s="50"/>
      <c r="N5" s="50"/>
      <c r="O5" s="50"/>
      <c r="P5" s="50"/>
      <c r="Q5" s="50"/>
      <c r="R5" s="50"/>
    </row>
    <row r="6" spans="1:18" x14ac:dyDescent="0.25">
      <c r="A6" s="3">
        <v>3</v>
      </c>
      <c r="B6" s="52" t="s">
        <v>3</v>
      </c>
      <c r="C6" s="50"/>
      <c r="D6" s="50"/>
      <c r="E6" s="50"/>
      <c r="F6" s="50"/>
      <c r="G6" s="50"/>
      <c r="H6" s="50"/>
      <c r="I6" s="50"/>
      <c r="J6" s="50"/>
      <c r="K6" s="50"/>
      <c r="L6" s="50"/>
      <c r="M6" s="50"/>
      <c r="N6" s="50"/>
      <c r="O6" s="50"/>
      <c r="P6" s="50"/>
      <c r="Q6" s="50"/>
      <c r="R6" s="50"/>
    </row>
    <row r="7" spans="1:18" x14ac:dyDescent="0.25">
      <c r="A7" s="3">
        <v>4</v>
      </c>
      <c r="B7" s="50" t="s">
        <v>4</v>
      </c>
      <c r="C7" s="50"/>
      <c r="D7" s="50"/>
      <c r="E7" s="50"/>
      <c r="F7" s="50"/>
      <c r="G7" s="50"/>
      <c r="H7" s="50"/>
      <c r="I7" s="50"/>
      <c r="J7" s="50"/>
      <c r="K7" s="50"/>
      <c r="L7" s="50"/>
      <c r="M7" s="50"/>
      <c r="N7" s="50"/>
      <c r="O7" s="50"/>
      <c r="P7" s="50"/>
      <c r="Q7" s="50"/>
      <c r="R7" s="50"/>
    </row>
    <row r="8" spans="1:18" x14ac:dyDescent="0.25">
      <c r="A8" s="3">
        <v>5</v>
      </c>
      <c r="B8" s="50" t="s">
        <v>5</v>
      </c>
      <c r="C8" s="50"/>
      <c r="D8" s="50"/>
      <c r="E8" s="50"/>
      <c r="F8" s="50"/>
      <c r="G8" s="50"/>
      <c r="H8" s="50"/>
      <c r="I8" s="50"/>
      <c r="J8" s="50"/>
      <c r="K8" s="50"/>
      <c r="L8" s="50"/>
      <c r="M8" s="50"/>
      <c r="N8" s="50"/>
      <c r="O8" s="50"/>
      <c r="P8" s="50"/>
      <c r="Q8" s="50"/>
      <c r="R8" s="50"/>
    </row>
    <row r="9" spans="1:18" x14ac:dyDescent="0.25">
      <c r="A9" s="4">
        <v>6</v>
      </c>
      <c r="B9" s="52" t="s">
        <v>6</v>
      </c>
      <c r="C9" s="50"/>
      <c r="D9" s="50"/>
      <c r="E9" s="50"/>
      <c r="F9" s="50"/>
      <c r="G9" s="50"/>
      <c r="H9" s="50"/>
      <c r="I9" s="50"/>
      <c r="J9" s="50"/>
      <c r="K9" s="50"/>
      <c r="L9" s="50"/>
      <c r="M9" s="50"/>
      <c r="N9" s="50"/>
      <c r="O9" s="50"/>
      <c r="P9" s="50"/>
      <c r="Q9" s="50"/>
      <c r="R9" s="50"/>
    </row>
    <row r="10" spans="1:18" x14ac:dyDescent="0.25">
      <c r="A10" s="4">
        <v>7</v>
      </c>
      <c r="B10" s="50" t="s">
        <v>7</v>
      </c>
      <c r="C10" s="50"/>
      <c r="D10" s="50"/>
      <c r="E10" s="50"/>
      <c r="F10" s="50"/>
      <c r="G10" s="50"/>
      <c r="H10" s="50"/>
      <c r="I10" s="50"/>
      <c r="J10" s="50"/>
      <c r="K10" s="50"/>
      <c r="L10" s="50"/>
      <c r="M10" s="50"/>
      <c r="N10" s="50"/>
      <c r="O10" s="50"/>
      <c r="P10" s="50"/>
      <c r="Q10" s="50"/>
      <c r="R10" s="50"/>
    </row>
    <row r="11" spans="1:18" x14ac:dyDescent="0.25">
      <c r="A11" s="32">
        <v>8</v>
      </c>
      <c r="B11" s="50" t="s">
        <v>134</v>
      </c>
      <c r="C11" s="50"/>
      <c r="D11" s="50"/>
      <c r="E11" s="50"/>
      <c r="F11" s="50"/>
      <c r="G11" s="50"/>
      <c r="H11" s="50"/>
      <c r="I11" s="50"/>
      <c r="J11" s="50"/>
      <c r="K11" s="50"/>
      <c r="L11" s="50"/>
      <c r="M11" s="50"/>
      <c r="N11" s="50"/>
      <c r="O11" s="50"/>
      <c r="P11" s="50"/>
      <c r="Q11" s="50"/>
      <c r="R11" s="50"/>
    </row>
    <row r="12" spans="1:18" x14ac:dyDescent="0.25">
      <c r="A12" s="32">
        <v>9</v>
      </c>
      <c r="B12" s="50" t="s">
        <v>135</v>
      </c>
      <c r="C12" s="50"/>
      <c r="D12" s="50"/>
      <c r="E12" s="50"/>
      <c r="F12" s="50"/>
      <c r="G12" s="50"/>
      <c r="H12" s="50"/>
      <c r="I12" s="50"/>
      <c r="J12" s="50"/>
      <c r="K12" s="50"/>
      <c r="L12" s="50"/>
      <c r="M12" s="50"/>
      <c r="N12" s="50"/>
      <c r="O12" s="50"/>
      <c r="P12" s="50"/>
      <c r="Q12" s="50"/>
      <c r="R12" s="50"/>
    </row>
    <row r="13" spans="1:18" x14ac:dyDescent="0.25">
      <c r="B13" s="53"/>
      <c r="C13" s="53"/>
      <c r="D13" s="53"/>
      <c r="E13" s="53"/>
      <c r="F13" s="53"/>
      <c r="G13" s="53"/>
      <c r="H13" s="53"/>
      <c r="I13" s="53"/>
      <c r="J13" s="53"/>
      <c r="K13" s="53"/>
      <c r="L13" s="53"/>
      <c r="M13" s="53"/>
      <c r="N13" s="53"/>
      <c r="O13" s="53"/>
      <c r="P13" s="53"/>
      <c r="Q13" s="53"/>
      <c r="R13" s="53"/>
    </row>
    <row r="14" spans="1:18" x14ac:dyDescent="0.25">
      <c r="B14" s="53"/>
      <c r="C14" s="53"/>
      <c r="D14" s="53"/>
      <c r="E14" s="53"/>
      <c r="F14" s="53"/>
      <c r="G14" s="53"/>
      <c r="H14" s="53"/>
      <c r="I14" s="53"/>
      <c r="J14" s="53"/>
      <c r="K14" s="53"/>
      <c r="L14" s="53"/>
      <c r="M14" s="53"/>
      <c r="N14" s="53"/>
      <c r="O14" s="53"/>
      <c r="P14" s="53"/>
      <c r="Q14" s="53"/>
      <c r="R14" s="53"/>
    </row>
    <row r="15" spans="1:18" x14ac:dyDescent="0.25">
      <c r="B15" s="53"/>
      <c r="C15" s="53"/>
      <c r="D15" s="53"/>
      <c r="E15" s="53"/>
      <c r="F15" s="53"/>
      <c r="G15" s="53"/>
      <c r="H15" s="53"/>
      <c r="I15" s="53"/>
      <c r="J15" s="53"/>
      <c r="K15" s="53"/>
      <c r="L15" s="53"/>
      <c r="M15" s="53"/>
      <c r="N15" s="53"/>
      <c r="O15" s="53"/>
      <c r="P15" s="53"/>
      <c r="Q15" s="53"/>
      <c r="R15" s="53"/>
    </row>
    <row r="16" spans="1:18" x14ac:dyDescent="0.25">
      <c r="B16" s="53"/>
      <c r="C16" s="53"/>
      <c r="D16" s="53"/>
      <c r="E16" s="53"/>
      <c r="F16" s="53"/>
      <c r="G16" s="53"/>
      <c r="H16" s="53"/>
      <c r="I16" s="53"/>
      <c r="J16" s="53"/>
      <c r="K16" s="53"/>
      <c r="L16" s="53"/>
      <c r="M16" s="53"/>
      <c r="N16" s="53"/>
      <c r="O16" s="53"/>
      <c r="P16" s="53"/>
      <c r="Q16" s="53"/>
      <c r="R16" s="53"/>
    </row>
    <row r="17" spans="2:18" x14ac:dyDescent="0.25">
      <c r="B17" s="53"/>
      <c r="C17" s="53"/>
      <c r="D17" s="53"/>
      <c r="E17" s="53"/>
      <c r="F17" s="53"/>
      <c r="G17" s="53"/>
      <c r="H17" s="53"/>
      <c r="I17" s="53"/>
      <c r="J17" s="53"/>
      <c r="K17" s="53"/>
      <c r="L17" s="53"/>
      <c r="M17" s="53"/>
      <c r="N17" s="53"/>
      <c r="O17" s="53"/>
      <c r="P17" s="53"/>
      <c r="Q17" s="53"/>
      <c r="R17" s="53"/>
    </row>
    <row r="18" spans="2:18" x14ac:dyDescent="0.25">
      <c r="B18" s="53"/>
      <c r="C18" s="53"/>
      <c r="D18" s="53"/>
      <c r="E18" s="53"/>
      <c r="F18" s="53"/>
      <c r="G18" s="53"/>
      <c r="H18" s="53"/>
      <c r="I18" s="53"/>
      <c r="J18" s="53"/>
      <c r="K18" s="53"/>
      <c r="L18" s="53"/>
      <c r="M18" s="53"/>
      <c r="N18" s="53"/>
      <c r="O18" s="53"/>
      <c r="P18" s="53"/>
      <c r="Q18" s="53"/>
      <c r="R18" s="53"/>
    </row>
    <row r="19" spans="2:18" x14ac:dyDescent="0.25">
      <c r="B19" s="53"/>
      <c r="C19" s="53"/>
      <c r="D19" s="53"/>
      <c r="E19" s="53"/>
      <c r="F19" s="53"/>
      <c r="G19" s="53"/>
      <c r="H19" s="53"/>
      <c r="I19" s="53"/>
      <c r="J19" s="53"/>
      <c r="K19" s="53"/>
      <c r="L19" s="53"/>
      <c r="M19" s="53"/>
      <c r="N19" s="53"/>
      <c r="O19" s="53"/>
      <c r="P19" s="53"/>
      <c r="Q19" s="53"/>
      <c r="R19" s="53"/>
    </row>
    <row r="20" spans="2:18" x14ac:dyDescent="0.25">
      <c r="B20" s="53"/>
      <c r="C20" s="53"/>
      <c r="D20" s="53"/>
      <c r="E20" s="53"/>
      <c r="F20" s="53"/>
      <c r="G20" s="53"/>
      <c r="H20" s="53"/>
      <c r="I20" s="53"/>
      <c r="J20" s="53"/>
      <c r="K20" s="53"/>
      <c r="L20" s="53"/>
      <c r="M20" s="53"/>
      <c r="N20" s="53"/>
      <c r="O20" s="53"/>
      <c r="P20" s="53"/>
      <c r="Q20" s="53"/>
      <c r="R20" s="53"/>
    </row>
    <row r="21" spans="2:18" x14ac:dyDescent="0.25">
      <c r="B21" s="53"/>
      <c r="C21" s="53"/>
      <c r="D21" s="53"/>
      <c r="E21" s="53"/>
      <c r="F21" s="53"/>
      <c r="G21" s="53"/>
      <c r="H21" s="53"/>
      <c r="I21" s="53"/>
      <c r="J21" s="53"/>
      <c r="K21" s="53"/>
      <c r="L21" s="53"/>
      <c r="M21" s="53"/>
      <c r="N21" s="53"/>
      <c r="O21" s="53"/>
      <c r="P21" s="53"/>
      <c r="Q21" s="53"/>
      <c r="R21" s="53"/>
    </row>
    <row r="22" spans="2:18" x14ac:dyDescent="0.25">
      <c r="B22" s="53"/>
      <c r="C22" s="53"/>
      <c r="D22" s="53"/>
      <c r="E22" s="53"/>
      <c r="F22" s="53"/>
      <c r="G22" s="53"/>
      <c r="H22" s="53"/>
      <c r="I22" s="53"/>
      <c r="J22" s="53"/>
      <c r="K22" s="53"/>
      <c r="L22" s="53"/>
      <c r="M22" s="53"/>
      <c r="N22" s="53"/>
      <c r="O22" s="53"/>
      <c r="P22" s="53"/>
      <c r="Q22" s="53"/>
      <c r="R22" s="53"/>
    </row>
    <row r="23" spans="2:18" x14ac:dyDescent="0.25">
      <c r="B23" s="53"/>
      <c r="C23" s="53"/>
      <c r="D23" s="53"/>
      <c r="E23" s="53"/>
      <c r="F23" s="53"/>
      <c r="G23" s="53"/>
      <c r="H23" s="53"/>
      <c r="I23" s="53"/>
      <c r="J23" s="53"/>
      <c r="K23" s="53"/>
      <c r="L23" s="53"/>
      <c r="M23" s="53"/>
      <c r="N23" s="53"/>
      <c r="O23" s="53"/>
      <c r="P23" s="53"/>
      <c r="Q23" s="53"/>
      <c r="R23" s="53"/>
    </row>
    <row r="24" spans="2:18" x14ac:dyDescent="0.25">
      <c r="B24" s="53"/>
      <c r="C24" s="53"/>
      <c r="D24" s="53"/>
      <c r="E24" s="53"/>
      <c r="F24" s="53"/>
      <c r="G24" s="53"/>
      <c r="H24" s="53"/>
      <c r="I24" s="53"/>
      <c r="J24" s="53"/>
      <c r="K24" s="53"/>
      <c r="L24" s="53"/>
      <c r="M24" s="53"/>
      <c r="N24" s="53"/>
      <c r="O24" s="53"/>
      <c r="P24" s="53"/>
      <c r="Q24" s="53"/>
      <c r="R24" s="53"/>
    </row>
    <row r="25" spans="2:18" x14ac:dyDescent="0.25">
      <c r="B25" s="53"/>
      <c r="C25" s="53"/>
      <c r="D25" s="53"/>
      <c r="E25" s="53"/>
      <c r="F25" s="53"/>
      <c r="G25" s="53"/>
      <c r="H25" s="53"/>
      <c r="I25" s="53"/>
      <c r="J25" s="53"/>
      <c r="K25" s="53"/>
      <c r="L25" s="53"/>
      <c r="M25" s="53"/>
      <c r="N25" s="53"/>
      <c r="O25" s="53"/>
      <c r="P25" s="53"/>
      <c r="Q25" s="53"/>
      <c r="R25" s="53"/>
    </row>
    <row r="26" spans="2:18" x14ac:dyDescent="0.25">
      <c r="B26" s="53"/>
      <c r="C26" s="53"/>
      <c r="D26" s="53"/>
      <c r="E26" s="53"/>
      <c r="F26" s="53"/>
      <c r="G26" s="53"/>
      <c r="H26" s="53"/>
      <c r="I26" s="53"/>
      <c r="J26" s="53"/>
      <c r="K26" s="53"/>
      <c r="L26" s="53"/>
      <c r="M26" s="53"/>
      <c r="N26" s="53"/>
      <c r="O26" s="53"/>
      <c r="P26" s="53"/>
      <c r="Q26" s="53"/>
      <c r="R26" s="53"/>
    </row>
    <row r="27" spans="2:18" x14ac:dyDescent="0.25">
      <c r="B27" s="53"/>
      <c r="C27" s="53"/>
      <c r="D27" s="53"/>
      <c r="E27" s="53"/>
      <c r="F27" s="53"/>
      <c r="G27" s="53"/>
      <c r="H27" s="53"/>
      <c r="I27" s="53"/>
      <c r="J27" s="53"/>
      <c r="K27" s="53"/>
      <c r="L27" s="53"/>
      <c r="M27" s="53"/>
      <c r="N27" s="53"/>
      <c r="O27" s="53"/>
      <c r="P27" s="53"/>
      <c r="Q27" s="53"/>
      <c r="R27" s="53"/>
    </row>
    <row r="28" spans="2:18" x14ac:dyDescent="0.25">
      <c r="B28" s="53"/>
      <c r="C28" s="53"/>
      <c r="D28" s="53"/>
      <c r="E28" s="53"/>
      <c r="F28" s="53"/>
      <c r="G28" s="53"/>
      <c r="H28" s="53"/>
      <c r="I28" s="53"/>
      <c r="J28" s="53"/>
      <c r="K28" s="53"/>
      <c r="L28" s="53"/>
      <c r="M28" s="53"/>
      <c r="N28" s="53"/>
      <c r="O28" s="53"/>
      <c r="P28" s="53"/>
      <c r="Q28" s="53"/>
      <c r="R28" s="53"/>
    </row>
  </sheetData>
  <mergeCells count="26">
    <mergeCell ref="B27:R27"/>
    <mergeCell ref="B28:R28"/>
    <mergeCell ref="B21:R21"/>
    <mergeCell ref="B22:R22"/>
    <mergeCell ref="B23:R23"/>
    <mergeCell ref="B24:R24"/>
    <mergeCell ref="B25:R25"/>
    <mergeCell ref="B26:R26"/>
    <mergeCell ref="B20:R20"/>
    <mergeCell ref="B9:R9"/>
    <mergeCell ref="B10:R10"/>
    <mergeCell ref="B11:R11"/>
    <mergeCell ref="B12:R12"/>
    <mergeCell ref="B13:R13"/>
    <mergeCell ref="B14:R14"/>
    <mergeCell ref="B15:R15"/>
    <mergeCell ref="B16:R16"/>
    <mergeCell ref="B17:R17"/>
    <mergeCell ref="B18:R18"/>
    <mergeCell ref="B19:R19"/>
    <mergeCell ref="B8:R8"/>
    <mergeCell ref="A2:I2"/>
    <mergeCell ref="B4:R4"/>
    <mergeCell ref="B5:R5"/>
    <mergeCell ref="B6:R6"/>
    <mergeCell ref="B7:R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32"/>
  <sheetViews>
    <sheetView topLeftCell="A16" workbookViewId="0">
      <selection activeCell="K16" sqref="A2:W16"/>
    </sheetView>
  </sheetViews>
  <sheetFormatPr defaultRowHeight="15.75" x14ac:dyDescent="0.25"/>
  <cols>
    <col min="1" max="4" width="9.140625" style="2"/>
    <col min="5" max="5" width="21.7109375" style="2" customWidth="1"/>
    <col min="6" max="22" width="9.140625" style="2"/>
    <col min="23" max="23" width="25" style="2" customWidth="1"/>
    <col min="24" max="16384" width="9.140625" style="2"/>
  </cols>
  <sheetData>
    <row r="2" spans="1:23" x14ac:dyDescent="0.25">
      <c r="A2" s="60"/>
      <c r="B2" s="65" t="s">
        <v>8</v>
      </c>
      <c r="C2" s="66"/>
      <c r="D2" s="66"/>
      <c r="E2" s="66"/>
      <c r="F2" s="66"/>
      <c r="G2" s="66"/>
      <c r="H2" s="66"/>
      <c r="I2" s="66"/>
      <c r="J2" s="66"/>
      <c r="K2" s="62" t="s">
        <v>9</v>
      </c>
      <c r="L2" s="63"/>
      <c r="M2" s="63"/>
      <c r="N2" s="63"/>
      <c r="O2" s="63"/>
      <c r="P2" s="63"/>
      <c r="Q2" s="63"/>
      <c r="R2" s="63"/>
      <c r="S2" s="63"/>
      <c r="T2" s="63"/>
      <c r="U2" s="63"/>
      <c r="V2" s="63"/>
      <c r="W2" s="64"/>
    </row>
    <row r="3" spans="1:23" x14ac:dyDescent="0.25">
      <c r="A3" s="61"/>
      <c r="B3" s="67"/>
      <c r="C3" s="68"/>
      <c r="D3" s="68"/>
      <c r="E3" s="68"/>
      <c r="F3" s="68"/>
      <c r="G3" s="68"/>
      <c r="H3" s="68"/>
      <c r="I3" s="68"/>
      <c r="J3" s="68"/>
      <c r="K3" s="62" t="s">
        <v>22</v>
      </c>
      <c r="L3" s="63"/>
      <c r="M3" s="63"/>
      <c r="N3" s="63"/>
      <c r="O3" s="63"/>
      <c r="P3" s="63"/>
      <c r="Q3" s="63"/>
      <c r="R3" s="63"/>
      <c r="S3" s="63"/>
      <c r="T3" s="63"/>
      <c r="U3" s="63"/>
      <c r="V3" s="63"/>
      <c r="W3" s="64"/>
    </row>
    <row r="4" spans="1:23" ht="54" customHeight="1" x14ac:dyDescent="0.25">
      <c r="A4" s="5">
        <v>1</v>
      </c>
      <c r="B4" s="54" t="s">
        <v>18</v>
      </c>
      <c r="C4" s="55"/>
      <c r="D4" s="55"/>
      <c r="E4" s="55"/>
      <c r="F4" s="55"/>
      <c r="G4" s="55"/>
      <c r="H4" s="55"/>
      <c r="I4" s="55"/>
      <c r="J4" s="55"/>
      <c r="K4" s="56" t="s">
        <v>28</v>
      </c>
      <c r="L4" s="57"/>
      <c r="M4" s="57"/>
      <c r="N4" s="57"/>
      <c r="O4" s="57"/>
      <c r="P4" s="57"/>
      <c r="Q4" s="57"/>
      <c r="R4" s="57"/>
      <c r="S4" s="57"/>
      <c r="T4" s="57"/>
      <c r="U4" s="57"/>
      <c r="V4" s="57"/>
      <c r="W4" s="57"/>
    </row>
    <row r="5" spans="1:23" ht="54.75" customHeight="1" x14ac:dyDescent="0.25">
      <c r="A5" s="5">
        <v>2</v>
      </c>
      <c r="B5" s="54" t="s">
        <v>10</v>
      </c>
      <c r="C5" s="55"/>
      <c r="D5" s="55"/>
      <c r="E5" s="55"/>
      <c r="F5" s="55"/>
      <c r="G5" s="55"/>
      <c r="H5" s="55"/>
      <c r="I5" s="55"/>
      <c r="J5" s="55"/>
      <c r="K5" s="56" t="s">
        <v>27</v>
      </c>
      <c r="L5" s="57"/>
      <c r="M5" s="57"/>
      <c r="N5" s="57"/>
      <c r="O5" s="57"/>
      <c r="P5" s="57"/>
      <c r="Q5" s="57"/>
      <c r="R5" s="57"/>
      <c r="S5" s="57"/>
      <c r="T5" s="57"/>
      <c r="U5" s="57"/>
      <c r="V5" s="57"/>
      <c r="W5" s="57"/>
    </row>
    <row r="6" spans="1:23" ht="105" customHeight="1" x14ac:dyDescent="0.25">
      <c r="A6" s="5">
        <v>3</v>
      </c>
      <c r="B6" s="54" t="s">
        <v>11</v>
      </c>
      <c r="C6" s="55"/>
      <c r="D6" s="55"/>
      <c r="E6" s="55"/>
      <c r="F6" s="55"/>
      <c r="G6" s="55"/>
      <c r="H6" s="55"/>
      <c r="I6" s="55"/>
      <c r="J6" s="55"/>
      <c r="K6" s="56" t="s">
        <v>23</v>
      </c>
      <c r="L6" s="57"/>
      <c r="M6" s="57"/>
      <c r="N6" s="57"/>
      <c r="O6" s="57"/>
      <c r="P6" s="57"/>
      <c r="Q6" s="57"/>
      <c r="R6" s="57"/>
      <c r="S6" s="57"/>
      <c r="T6" s="57"/>
      <c r="U6" s="57"/>
      <c r="V6" s="57"/>
      <c r="W6" s="57"/>
    </row>
    <row r="7" spans="1:23" ht="55.5" customHeight="1" x14ac:dyDescent="0.25">
      <c r="A7" s="5">
        <v>4</v>
      </c>
      <c r="B7" s="54" t="s">
        <v>12</v>
      </c>
      <c r="C7" s="55"/>
      <c r="D7" s="55"/>
      <c r="E7" s="55"/>
      <c r="F7" s="55"/>
      <c r="G7" s="55"/>
      <c r="H7" s="55"/>
      <c r="I7" s="55"/>
      <c r="J7" s="55"/>
      <c r="K7" s="56" t="s">
        <v>26</v>
      </c>
      <c r="L7" s="57"/>
      <c r="M7" s="57"/>
      <c r="N7" s="57"/>
      <c r="O7" s="57"/>
      <c r="P7" s="57"/>
      <c r="Q7" s="57"/>
      <c r="R7" s="57"/>
      <c r="S7" s="57"/>
      <c r="T7" s="57"/>
      <c r="U7" s="57"/>
      <c r="V7" s="57"/>
      <c r="W7" s="57"/>
    </row>
    <row r="8" spans="1:23" ht="108.75" customHeight="1" x14ac:dyDescent="0.25">
      <c r="A8" s="5">
        <v>5</v>
      </c>
      <c r="B8" s="54" t="s">
        <v>13</v>
      </c>
      <c r="C8" s="55"/>
      <c r="D8" s="55"/>
      <c r="E8" s="55"/>
      <c r="F8" s="55"/>
      <c r="G8" s="55"/>
      <c r="H8" s="55"/>
      <c r="I8" s="55"/>
      <c r="J8" s="55"/>
      <c r="K8" s="56" t="s">
        <v>25</v>
      </c>
      <c r="L8" s="57"/>
      <c r="M8" s="57"/>
      <c r="N8" s="57"/>
      <c r="O8" s="57"/>
      <c r="P8" s="57"/>
      <c r="Q8" s="57"/>
      <c r="R8" s="57"/>
      <c r="S8" s="57"/>
      <c r="T8" s="57"/>
      <c r="U8" s="57"/>
      <c r="V8" s="57"/>
      <c r="W8" s="57"/>
    </row>
    <row r="9" spans="1:23" ht="117" customHeight="1" x14ac:dyDescent="0.25">
      <c r="A9" s="5">
        <v>6</v>
      </c>
      <c r="B9" s="54" t="s">
        <v>19</v>
      </c>
      <c r="C9" s="55"/>
      <c r="D9" s="55"/>
      <c r="E9" s="55"/>
      <c r="F9" s="55"/>
      <c r="G9" s="55"/>
      <c r="H9" s="55"/>
      <c r="I9" s="55"/>
      <c r="J9" s="55"/>
      <c r="K9" s="56" t="s">
        <v>24</v>
      </c>
      <c r="L9" s="57"/>
      <c r="M9" s="57"/>
      <c r="N9" s="57"/>
      <c r="O9" s="57"/>
      <c r="P9" s="57"/>
      <c r="Q9" s="57"/>
      <c r="R9" s="57"/>
      <c r="S9" s="57"/>
      <c r="T9" s="57"/>
      <c r="U9" s="57"/>
      <c r="V9" s="57"/>
      <c r="W9" s="57"/>
    </row>
    <row r="10" spans="1:23" ht="64.5" customHeight="1" x14ac:dyDescent="0.25">
      <c r="A10" s="5">
        <v>7</v>
      </c>
      <c r="B10" s="54" t="s">
        <v>14</v>
      </c>
      <c r="C10" s="55"/>
      <c r="D10" s="55"/>
      <c r="E10" s="55"/>
      <c r="F10" s="55"/>
      <c r="G10" s="55"/>
      <c r="H10" s="55"/>
      <c r="I10" s="55"/>
      <c r="J10" s="55"/>
      <c r="K10" s="58" t="s">
        <v>29</v>
      </c>
      <c r="L10" s="59"/>
      <c r="M10" s="59"/>
      <c r="N10" s="59"/>
      <c r="O10" s="59"/>
      <c r="P10" s="59"/>
      <c r="Q10" s="59"/>
      <c r="R10" s="59"/>
      <c r="S10" s="59"/>
      <c r="T10" s="59"/>
      <c r="U10" s="59"/>
      <c r="V10" s="59"/>
      <c r="W10" s="59"/>
    </row>
    <row r="11" spans="1:23" ht="37.5" customHeight="1" x14ac:dyDescent="0.25">
      <c r="A11" s="5">
        <v>8</v>
      </c>
      <c r="B11" s="54" t="s">
        <v>15</v>
      </c>
      <c r="C11" s="55"/>
      <c r="D11" s="55"/>
      <c r="E11" s="55"/>
      <c r="F11" s="55"/>
      <c r="G11" s="55"/>
      <c r="H11" s="55"/>
      <c r="I11" s="55"/>
      <c r="J11" s="55"/>
      <c r="K11" s="58" t="s">
        <v>30</v>
      </c>
      <c r="L11" s="59"/>
      <c r="M11" s="59"/>
      <c r="N11" s="59"/>
      <c r="O11" s="59"/>
      <c r="P11" s="59"/>
      <c r="Q11" s="59"/>
      <c r="R11" s="59"/>
      <c r="S11" s="59"/>
      <c r="T11" s="59"/>
      <c r="U11" s="59"/>
      <c r="V11" s="59"/>
      <c r="W11" s="59"/>
    </row>
    <row r="12" spans="1:23" ht="30" customHeight="1" x14ac:dyDescent="0.25">
      <c r="A12" s="5">
        <v>9</v>
      </c>
      <c r="B12" s="54" t="s">
        <v>16</v>
      </c>
      <c r="C12" s="55"/>
      <c r="D12" s="55"/>
      <c r="E12" s="55"/>
      <c r="F12" s="55"/>
      <c r="G12" s="55"/>
      <c r="H12" s="55"/>
      <c r="I12" s="55"/>
      <c r="J12" s="55"/>
      <c r="K12" s="59" t="s">
        <v>35</v>
      </c>
      <c r="L12" s="59"/>
      <c r="M12" s="59"/>
      <c r="N12" s="59"/>
      <c r="O12" s="59"/>
      <c r="P12" s="59"/>
      <c r="Q12" s="59"/>
      <c r="R12" s="59"/>
      <c r="S12" s="59"/>
      <c r="T12" s="59"/>
      <c r="U12" s="59"/>
      <c r="V12" s="59"/>
      <c r="W12" s="59"/>
    </row>
    <row r="13" spans="1:23" ht="63" customHeight="1" x14ac:dyDescent="0.25">
      <c r="A13" s="5">
        <v>10</v>
      </c>
      <c r="B13" s="54" t="s">
        <v>31</v>
      </c>
      <c r="C13" s="55"/>
      <c r="D13" s="55"/>
      <c r="E13" s="55"/>
      <c r="F13" s="55"/>
      <c r="G13" s="55"/>
      <c r="H13" s="55"/>
      <c r="I13" s="55"/>
      <c r="J13" s="55"/>
      <c r="K13" s="58" t="s">
        <v>32</v>
      </c>
      <c r="L13" s="59"/>
      <c r="M13" s="59"/>
      <c r="N13" s="59"/>
      <c r="O13" s="59"/>
      <c r="P13" s="59"/>
      <c r="Q13" s="59"/>
      <c r="R13" s="59"/>
      <c r="S13" s="59"/>
      <c r="T13" s="59"/>
      <c r="U13" s="59"/>
      <c r="V13" s="59"/>
      <c r="W13" s="59"/>
    </row>
    <row r="14" spans="1:23" ht="30" customHeight="1" x14ac:dyDescent="0.25">
      <c r="A14" s="5">
        <v>11</v>
      </c>
      <c r="B14" s="54" t="s">
        <v>17</v>
      </c>
      <c r="C14" s="55"/>
      <c r="D14" s="55"/>
      <c r="E14" s="55"/>
      <c r="F14" s="55"/>
      <c r="G14" s="55"/>
      <c r="H14" s="55"/>
      <c r="I14" s="55"/>
      <c r="J14" s="55"/>
      <c r="K14" s="59" t="s">
        <v>33</v>
      </c>
      <c r="L14" s="59"/>
      <c r="M14" s="59"/>
      <c r="N14" s="59"/>
      <c r="O14" s="59"/>
      <c r="P14" s="59"/>
      <c r="Q14" s="59"/>
      <c r="R14" s="59"/>
      <c r="S14" s="59"/>
      <c r="T14" s="59"/>
      <c r="U14" s="59"/>
      <c r="V14" s="59"/>
      <c r="W14" s="59"/>
    </row>
    <row r="15" spans="1:23" ht="30" customHeight="1" x14ac:dyDescent="0.25">
      <c r="A15" s="5">
        <v>12</v>
      </c>
      <c r="B15" s="54" t="s">
        <v>20</v>
      </c>
      <c r="C15" s="55"/>
      <c r="D15" s="55"/>
      <c r="E15" s="55"/>
      <c r="F15" s="55"/>
      <c r="G15" s="55"/>
      <c r="H15" s="55"/>
      <c r="I15" s="55"/>
      <c r="J15" s="55"/>
      <c r="K15" s="59" t="s">
        <v>36</v>
      </c>
      <c r="L15" s="59"/>
      <c r="M15" s="59"/>
      <c r="N15" s="59"/>
      <c r="O15" s="59"/>
      <c r="P15" s="59"/>
      <c r="Q15" s="59"/>
      <c r="R15" s="59"/>
      <c r="S15" s="59"/>
      <c r="T15" s="59"/>
      <c r="U15" s="59"/>
      <c r="V15" s="59"/>
      <c r="W15" s="59"/>
    </row>
    <row r="16" spans="1:23" ht="57" customHeight="1" x14ac:dyDescent="0.25">
      <c r="A16" s="5">
        <v>13</v>
      </c>
      <c r="B16" s="54" t="s">
        <v>34</v>
      </c>
      <c r="C16" s="55"/>
      <c r="D16" s="55"/>
      <c r="E16" s="55"/>
      <c r="F16" s="55"/>
      <c r="G16" s="55"/>
      <c r="H16" s="55"/>
      <c r="I16" s="55"/>
      <c r="J16" s="55"/>
      <c r="K16" s="58" t="s">
        <v>56</v>
      </c>
      <c r="L16" s="59"/>
      <c r="M16" s="59"/>
      <c r="N16" s="59"/>
      <c r="O16" s="59"/>
      <c r="P16" s="59"/>
      <c r="Q16" s="59"/>
      <c r="R16" s="59"/>
      <c r="S16" s="59"/>
      <c r="T16" s="59"/>
      <c r="U16" s="59"/>
      <c r="V16" s="59"/>
      <c r="W16" s="59"/>
    </row>
    <row r="17" spans="1:23" ht="30" customHeight="1" x14ac:dyDescent="0.25">
      <c r="A17" s="5">
        <v>14</v>
      </c>
      <c r="B17" s="54" t="s">
        <v>21</v>
      </c>
      <c r="C17" s="55"/>
      <c r="D17" s="55"/>
      <c r="E17" s="55"/>
      <c r="F17" s="55"/>
      <c r="G17" s="55"/>
      <c r="H17" s="55"/>
      <c r="I17" s="55"/>
      <c r="J17" s="55"/>
      <c r="K17" s="59" t="s">
        <v>37</v>
      </c>
      <c r="L17" s="59"/>
      <c r="M17" s="59"/>
      <c r="N17" s="59"/>
      <c r="O17" s="59"/>
      <c r="P17" s="59"/>
      <c r="Q17" s="59"/>
      <c r="R17" s="59"/>
      <c r="S17" s="59"/>
      <c r="T17" s="59"/>
      <c r="U17" s="59"/>
      <c r="V17" s="59"/>
      <c r="W17" s="59"/>
    </row>
    <row r="19" spans="1:23" x14ac:dyDescent="0.25">
      <c r="A19" s="71" t="s">
        <v>38</v>
      </c>
      <c r="B19" s="72"/>
      <c r="C19" s="72"/>
      <c r="D19" s="72"/>
      <c r="E19" s="72"/>
      <c r="F19" s="73"/>
    </row>
    <row r="20" spans="1:23" x14ac:dyDescent="0.25">
      <c r="A20" s="74"/>
      <c r="B20" s="75"/>
      <c r="C20" s="75"/>
      <c r="D20" s="75"/>
      <c r="E20" s="75"/>
      <c r="F20" s="76"/>
    </row>
    <row r="21" spans="1:23" x14ac:dyDescent="0.25">
      <c r="A21" s="62" t="s">
        <v>39</v>
      </c>
      <c r="B21" s="64"/>
      <c r="C21" s="69" t="s">
        <v>51</v>
      </c>
      <c r="D21" s="70"/>
      <c r="E21" s="69" t="s">
        <v>52</v>
      </c>
      <c r="F21" s="70"/>
    </row>
    <row r="22" spans="1:23" x14ac:dyDescent="0.25">
      <c r="A22" s="62" t="s">
        <v>40</v>
      </c>
      <c r="B22" s="64"/>
      <c r="C22" s="69" t="s">
        <v>51</v>
      </c>
      <c r="D22" s="70"/>
      <c r="E22" s="69"/>
      <c r="F22" s="70"/>
    </row>
    <row r="23" spans="1:23" x14ac:dyDescent="0.25">
      <c r="A23" s="62" t="s">
        <v>41</v>
      </c>
      <c r="B23" s="64"/>
      <c r="C23" s="69" t="s">
        <v>51</v>
      </c>
      <c r="D23" s="70"/>
      <c r="E23" s="69" t="s">
        <v>52</v>
      </c>
      <c r="F23" s="70"/>
    </row>
    <row r="24" spans="1:23" x14ac:dyDescent="0.25">
      <c r="A24" s="62" t="s">
        <v>42</v>
      </c>
      <c r="B24" s="64"/>
      <c r="C24" s="69" t="s">
        <v>51</v>
      </c>
      <c r="D24" s="70"/>
      <c r="E24" s="69"/>
      <c r="F24" s="70"/>
    </row>
    <row r="25" spans="1:23" x14ac:dyDescent="0.25">
      <c r="A25" s="62" t="s">
        <v>43</v>
      </c>
      <c r="B25" s="64"/>
      <c r="C25" s="69" t="s">
        <v>51</v>
      </c>
      <c r="D25" s="70"/>
      <c r="E25" s="69" t="s">
        <v>53</v>
      </c>
      <c r="F25" s="70"/>
    </row>
    <row r="26" spans="1:23" x14ac:dyDescent="0.25">
      <c r="A26" s="62" t="s">
        <v>44</v>
      </c>
      <c r="B26" s="64"/>
      <c r="C26" s="69" t="s">
        <v>51</v>
      </c>
      <c r="D26" s="70"/>
      <c r="E26" s="69" t="s">
        <v>52</v>
      </c>
      <c r="F26" s="70"/>
    </row>
    <row r="27" spans="1:23" x14ac:dyDescent="0.25">
      <c r="A27" s="62" t="s">
        <v>45</v>
      </c>
      <c r="B27" s="64"/>
      <c r="C27" s="69" t="s">
        <v>51</v>
      </c>
      <c r="D27" s="70"/>
      <c r="E27" s="69" t="s">
        <v>54</v>
      </c>
      <c r="F27" s="70"/>
    </row>
    <row r="28" spans="1:23" x14ac:dyDescent="0.25">
      <c r="A28" s="62" t="s">
        <v>46</v>
      </c>
      <c r="B28" s="64"/>
      <c r="C28" s="69" t="s">
        <v>51</v>
      </c>
      <c r="D28" s="70"/>
      <c r="E28" s="69"/>
      <c r="F28" s="70"/>
    </row>
    <row r="29" spans="1:23" x14ac:dyDescent="0.25">
      <c r="A29" s="62" t="s">
        <v>47</v>
      </c>
      <c r="B29" s="64"/>
      <c r="C29" s="69" t="s">
        <v>51</v>
      </c>
      <c r="D29" s="70"/>
      <c r="E29" s="69"/>
      <c r="F29" s="70"/>
    </row>
    <row r="30" spans="1:23" x14ac:dyDescent="0.25">
      <c r="A30" s="62" t="s">
        <v>48</v>
      </c>
      <c r="B30" s="64"/>
      <c r="C30" s="69" t="s">
        <v>51</v>
      </c>
      <c r="D30" s="70"/>
      <c r="E30" s="69"/>
      <c r="F30" s="70"/>
    </row>
    <row r="31" spans="1:23" x14ac:dyDescent="0.25">
      <c r="A31" s="62" t="s">
        <v>49</v>
      </c>
      <c r="B31" s="64"/>
      <c r="C31" s="69" t="s">
        <v>51</v>
      </c>
      <c r="D31" s="70"/>
      <c r="E31" s="69" t="s">
        <v>54</v>
      </c>
      <c r="F31" s="70"/>
    </row>
    <row r="32" spans="1:23" x14ac:dyDescent="0.25">
      <c r="A32" s="62" t="s">
        <v>50</v>
      </c>
      <c r="B32" s="64"/>
      <c r="C32" s="69" t="s">
        <v>51</v>
      </c>
      <c r="D32" s="70"/>
      <c r="E32" s="69" t="s">
        <v>55</v>
      </c>
      <c r="F32" s="70"/>
    </row>
  </sheetData>
  <mergeCells count="69">
    <mergeCell ref="A19:F20"/>
    <mergeCell ref="E27:F27"/>
    <mergeCell ref="E28:F28"/>
    <mergeCell ref="E29:F29"/>
    <mergeCell ref="E30:F30"/>
    <mergeCell ref="C27:D27"/>
    <mergeCell ref="C28:D28"/>
    <mergeCell ref="C29:D29"/>
    <mergeCell ref="C30:D30"/>
    <mergeCell ref="A27:B27"/>
    <mergeCell ref="A28:B28"/>
    <mergeCell ref="A29:B29"/>
    <mergeCell ref="A30:B30"/>
    <mergeCell ref="E31:F31"/>
    <mergeCell ref="E32:F32"/>
    <mergeCell ref="E21:F21"/>
    <mergeCell ref="E22:F22"/>
    <mergeCell ref="E23:F23"/>
    <mergeCell ref="E24:F24"/>
    <mergeCell ref="E25:F25"/>
    <mergeCell ref="E26:F26"/>
    <mergeCell ref="C31:D31"/>
    <mergeCell ref="C32:D32"/>
    <mergeCell ref="C21:D21"/>
    <mergeCell ref="C22:D22"/>
    <mergeCell ref="C23:D23"/>
    <mergeCell ref="C24:D24"/>
    <mergeCell ref="C25:D25"/>
    <mergeCell ref="C26:D26"/>
    <mergeCell ref="A31:B31"/>
    <mergeCell ref="A32:B32"/>
    <mergeCell ref="A21:B21"/>
    <mergeCell ref="A22:B22"/>
    <mergeCell ref="A23:B23"/>
    <mergeCell ref="A24:B24"/>
    <mergeCell ref="A25:B25"/>
    <mergeCell ref="A26:B26"/>
    <mergeCell ref="B13:J13"/>
    <mergeCell ref="B14:J14"/>
    <mergeCell ref="B15:J15"/>
    <mergeCell ref="B16:J16"/>
    <mergeCell ref="B17:J17"/>
    <mergeCell ref="A2:A3"/>
    <mergeCell ref="K2:W2"/>
    <mergeCell ref="K3:W3"/>
    <mergeCell ref="B2:J3"/>
    <mergeCell ref="B4:J4"/>
    <mergeCell ref="K4:W4"/>
    <mergeCell ref="K13:W13"/>
    <mergeCell ref="K14:W14"/>
    <mergeCell ref="K15:W15"/>
    <mergeCell ref="K16:W16"/>
    <mergeCell ref="K17:W17"/>
    <mergeCell ref="K5:W5"/>
    <mergeCell ref="B5:J5"/>
    <mergeCell ref="B6:J6"/>
    <mergeCell ref="B7:J7"/>
    <mergeCell ref="K7:W7"/>
    <mergeCell ref="B9:J9"/>
    <mergeCell ref="B10:J10"/>
    <mergeCell ref="B11:J11"/>
    <mergeCell ref="B12:J12"/>
    <mergeCell ref="K6:W6"/>
    <mergeCell ref="K9:W9"/>
    <mergeCell ref="K10:W10"/>
    <mergeCell ref="K11:W11"/>
    <mergeCell ref="K12:W12"/>
    <mergeCell ref="B8:J8"/>
    <mergeCell ref="K8:W8"/>
  </mergeCells>
  <pageMargins left="0.70866141732283472" right="0.70866141732283472" top="0.74803149606299213" bottom="0.74803149606299213" header="0.31496062992125984" footer="0.31496062992125984"/>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6"/>
  <sheetViews>
    <sheetView tabSelected="1" topLeftCell="E1" zoomScale="85" zoomScaleNormal="85" workbookViewId="0">
      <selection activeCell="I6" sqref="I6"/>
    </sheetView>
  </sheetViews>
  <sheetFormatPr defaultRowHeight="15" x14ac:dyDescent="0.25"/>
  <cols>
    <col min="1" max="1" width="32.28515625" style="1" customWidth="1"/>
    <col min="2" max="2" width="10.5703125" style="1" customWidth="1"/>
    <col min="3" max="3" width="16" style="1" customWidth="1"/>
    <col min="4" max="4" width="28.140625" style="1" customWidth="1"/>
    <col min="5" max="5" width="16.28515625" style="1" customWidth="1"/>
    <col min="6" max="6" width="22.140625" style="1" customWidth="1"/>
    <col min="7" max="7" width="17" style="1" customWidth="1"/>
    <col min="8" max="8" width="18" style="1" customWidth="1"/>
    <col min="9" max="9" width="15.7109375" style="1" customWidth="1"/>
    <col min="10" max="10" width="15.5703125" style="1" customWidth="1"/>
    <col min="11" max="11" width="16.140625" style="1" customWidth="1"/>
    <col min="12" max="12" width="15.85546875" style="1" customWidth="1"/>
    <col min="13" max="13" width="18.28515625" style="1" customWidth="1"/>
    <col min="14" max="14" width="18" style="1" customWidth="1"/>
    <col min="15" max="15" width="20.140625" style="1" customWidth="1"/>
    <col min="16" max="16" width="24" style="1" customWidth="1"/>
    <col min="17" max="18" width="14" style="1" customWidth="1"/>
    <col min="19" max="20" width="15.85546875" style="1" customWidth="1"/>
    <col min="21" max="21" width="11.28515625" style="1" customWidth="1"/>
    <col min="22" max="22" width="11.85546875" style="1" customWidth="1"/>
    <col min="23" max="23" width="12.28515625" style="1" customWidth="1"/>
    <col min="24" max="16384" width="9.140625" style="1"/>
  </cols>
  <sheetData>
    <row r="1" spans="1:23" x14ac:dyDescent="0.25">
      <c r="A1" s="83" t="s">
        <v>87</v>
      </c>
      <c r="B1" s="83"/>
      <c r="C1" s="83"/>
      <c r="D1" s="83"/>
      <c r="E1" s="83"/>
      <c r="F1" s="83"/>
      <c r="G1" s="83"/>
      <c r="H1" s="83"/>
      <c r="I1" s="83"/>
      <c r="J1" s="83"/>
      <c r="K1" s="83"/>
      <c r="L1" s="83"/>
      <c r="M1" s="83"/>
      <c r="N1" s="83"/>
      <c r="O1" s="83"/>
      <c r="P1" s="83"/>
      <c r="Q1" s="83"/>
      <c r="R1" s="83"/>
      <c r="S1" s="83"/>
      <c r="T1" s="83"/>
      <c r="U1" s="83"/>
      <c r="V1" s="83"/>
      <c r="W1" s="83"/>
    </row>
    <row r="2" spans="1:23" x14ac:dyDescent="0.25">
      <c r="A2" s="40"/>
      <c r="B2" s="40"/>
      <c r="C2" s="40"/>
      <c r="D2" s="40"/>
      <c r="E2" s="40"/>
      <c r="F2" s="40"/>
      <c r="G2" s="40"/>
      <c r="H2" s="40"/>
      <c r="I2" s="40"/>
      <c r="J2" s="40"/>
      <c r="K2" s="40"/>
      <c r="L2" s="40"/>
      <c r="M2" s="40"/>
      <c r="N2" s="40"/>
      <c r="O2" s="40"/>
      <c r="P2" s="40"/>
      <c r="Q2" s="40"/>
      <c r="R2" s="40"/>
      <c r="S2" s="40"/>
      <c r="T2" s="42"/>
      <c r="U2" s="40"/>
      <c r="V2" s="40"/>
      <c r="W2" s="40"/>
    </row>
    <row r="4" spans="1:23" ht="124.5" customHeight="1" x14ac:dyDescent="0.25">
      <c r="A4" s="11"/>
      <c r="B4" s="12"/>
      <c r="C4" s="13"/>
      <c r="D4" s="38" t="s">
        <v>145</v>
      </c>
      <c r="E4" s="38" t="s">
        <v>139</v>
      </c>
      <c r="F4" s="39" t="s">
        <v>61</v>
      </c>
      <c r="G4" s="38" t="s">
        <v>80</v>
      </c>
      <c r="H4" s="38" t="s">
        <v>81</v>
      </c>
      <c r="I4" s="38" t="s">
        <v>138</v>
      </c>
      <c r="J4" s="38" t="s">
        <v>82</v>
      </c>
      <c r="K4" s="38" t="s">
        <v>83</v>
      </c>
      <c r="L4" s="38" t="s">
        <v>84</v>
      </c>
      <c r="M4" s="38" t="s">
        <v>95</v>
      </c>
      <c r="N4" s="38" t="s">
        <v>99</v>
      </c>
      <c r="O4" s="38" t="s">
        <v>97</v>
      </c>
      <c r="P4" s="38" t="s">
        <v>141</v>
      </c>
      <c r="Q4" s="39" t="s">
        <v>62</v>
      </c>
      <c r="R4" s="39" t="s">
        <v>63</v>
      </c>
      <c r="S4" s="38" t="s">
        <v>144</v>
      </c>
      <c r="T4" s="43" t="s">
        <v>143</v>
      </c>
      <c r="U4" s="38" t="s">
        <v>64</v>
      </c>
      <c r="V4" s="38" t="s">
        <v>85</v>
      </c>
      <c r="W4" s="38" t="s">
        <v>65</v>
      </c>
    </row>
    <row r="5" spans="1:23" ht="50.25" customHeight="1" x14ac:dyDescent="0.25">
      <c r="A5" s="14"/>
      <c r="B5" s="15"/>
      <c r="C5" s="16"/>
      <c r="D5" s="9">
        <f>B24*C24</f>
        <v>3634</v>
      </c>
      <c r="E5" s="9">
        <f>Q7+(B25*C25)</f>
        <v>6579.04</v>
      </c>
      <c r="F5" s="44">
        <f>C8*B9</f>
        <v>63542.399999999994</v>
      </c>
      <c r="G5" s="44">
        <f>E7+F7+G7+H7+I7+J7+K7+L7+M7+N7+O7+P7+R7</f>
        <v>18505.759690000003</v>
      </c>
      <c r="H5" s="44">
        <f>F5+G5</f>
        <v>82048.15969</v>
      </c>
      <c r="I5" s="44">
        <f>H5-D5</f>
        <v>78414.15969</v>
      </c>
      <c r="J5" s="44">
        <f>I5*14/100</f>
        <v>10977.9823566</v>
      </c>
      <c r="K5" s="44">
        <f>I5*1/100</f>
        <v>784.14159689999997</v>
      </c>
      <c r="L5" s="44">
        <f>(H5-J5-K5)-E5</f>
        <v>63706.995736500008</v>
      </c>
      <c r="M5" s="9">
        <v>593315.93000000005</v>
      </c>
      <c r="N5" s="9">
        <v>0</v>
      </c>
      <c r="O5" s="9">
        <v>0</v>
      </c>
      <c r="P5" s="9">
        <f>(L5*27/100)-4420.93</f>
        <v>12779.958848855</v>
      </c>
      <c r="Q5" s="37">
        <v>0</v>
      </c>
      <c r="R5" s="9">
        <f>P5</f>
        <v>12779.958848855</v>
      </c>
      <c r="S5" s="21">
        <f>(H5-D25)*7.59/1000</f>
        <v>580.84873204709993</v>
      </c>
      <c r="T5" s="21">
        <f>S5-C26</f>
        <v>383.46873204709993</v>
      </c>
      <c r="U5" s="21">
        <f>Q7</f>
        <v>1059.04</v>
      </c>
      <c r="V5" s="21">
        <f>H5-J5-K5-P5-T5-U5</f>
        <v>56063.56815559791</v>
      </c>
      <c r="W5" s="21">
        <f>V5</f>
        <v>56063.56815559791</v>
      </c>
    </row>
    <row r="6" spans="1:23" ht="63.75" customHeight="1" x14ac:dyDescent="0.25">
      <c r="A6" s="14"/>
      <c r="B6" s="15"/>
      <c r="C6" s="16"/>
      <c r="D6" s="30"/>
      <c r="E6" s="39" t="s">
        <v>57</v>
      </c>
      <c r="F6" s="39" t="s">
        <v>58</v>
      </c>
      <c r="G6" s="39" t="s">
        <v>66</v>
      </c>
      <c r="H6" s="38" t="s">
        <v>67</v>
      </c>
      <c r="I6" s="39" t="s">
        <v>68</v>
      </c>
      <c r="J6" s="39" t="s">
        <v>69</v>
      </c>
      <c r="K6" s="39" t="s">
        <v>70</v>
      </c>
      <c r="L6" s="39" t="s">
        <v>71</v>
      </c>
      <c r="M6" s="39" t="s">
        <v>72</v>
      </c>
      <c r="N6" s="39" t="s">
        <v>101</v>
      </c>
      <c r="O6" s="39" t="s">
        <v>94</v>
      </c>
      <c r="P6" s="39" t="s">
        <v>73</v>
      </c>
      <c r="Q6" s="39" t="s">
        <v>79</v>
      </c>
      <c r="R6" s="38" t="s">
        <v>102</v>
      </c>
      <c r="S6" s="19"/>
      <c r="T6" s="19"/>
      <c r="U6" s="19"/>
      <c r="V6" s="19"/>
      <c r="W6" s="19"/>
    </row>
    <row r="7" spans="1:23" ht="49.5" customHeight="1" x14ac:dyDescent="0.25">
      <c r="A7" s="17"/>
      <c r="B7" s="39" t="s">
        <v>75</v>
      </c>
      <c r="C7" s="39" t="s">
        <v>76</v>
      </c>
      <c r="D7" s="39"/>
      <c r="E7" s="44">
        <f>B10*C10</f>
        <v>1501.0398000000002</v>
      </c>
      <c r="F7" s="44">
        <f>B11*C11</f>
        <v>6640.1098899999997</v>
      </c>
      <c r="G7" s="44">
        <f>C12</f>
        <v>234.11</v>
      </c>
      <c r="H7" s="45">
        <f>C13</f>
        <v>4414.84</v>
      </c>
      <c r="I7" s="44">
        <f>B14*C14</f>
        <v>0</v>
      </c>
      <c r="J7" s="44">
        <f>B15*C15</f>
        <v>3897.35</v>
      </c>
      <c r="K7" s="44">
        <f>B16*C16</f>
        <v>0</v>
      </c>
      <c r="L7" s="44">
        <f>B17*C17</f>
        <v>146.65</v>
      </c>
      <c r="M7" s="44">
        <f>B18*C18</f>
        <v>1671.66</v>
      </c>
      <c r="N7" s="44">
        <f>B23*C23</f>
        <v>0</v>
      </c>
      <c r="O7" s="44">
        <f>B21*C8</f>
        <v>0</v>
      </c>
      <c r="P7" s="44">
        <f>B19*C19</f>
        <v>0</v>
      </c>
      <c r="Q7" s="44">
        <f>C20</f>
        <v>1059.04</v>
      </c>
      <c r="R7" s="44">
        <v>0</v>
      </c>
      <c r="S7" s="20"/>
      <c r="T7" s="20"/>
      <c r="U7" s="20"/>
      <c r="V7" s="20"/>
      <c r="W7" s="20"/>
    </row>
    <row r="8" spans="1:23" ht="30" customHeight="1" x14ac:dyDescent="0.25">
      <c r="A8" s="8" t="s">
        <v>59</v>
      </c>
      <c r="B8" s="23"/>
      <c r="C8" s="24">
        <v>2118.08</v>
      </c>
      <c r="D8" s="46"/>
    </row>
    <row r="9" spans="1:23" ht="30" customHeight="1" x14ac:dyDescent="0.25">
      <c r="A9" s="8" t="s">
        <v>60</v>
      </c>
      <c r="B9" s="23">
        <v>30</v>
      </c>
      <c r="C9" s="24"/>
      <c r="D9" s="46"/>
      <c r="F9" s="39" t="s">
        <v>22</v>
      </c>
      <c r="G9" s="84" t="s">
        <v>86</v>
      </c>
      <c r="H9" s="85"/>
      <c r="I9" s="85"/>
      <c r="J9" s="85"/>
      <c r="K9" s="85"/>
      <c r="L9" s="85"/>
      <c r="M9" s="85"/>
      <c r="N9" s="85"/>
      <c r="O9" s="85"/>
      <c r="P9" s="86"/>
    </row>
    <row r="10" spans="1:23" ht="30" customHeight="1" x14ac:dyDescent="0.25">
      <c r="A10" s="8" t="s">
        <v>111</v>
      </c>
      <c r="B10" s="23">
        <v>23</v>
      </c>
      <c r="C10" s="31">
        <v>65.262600000000006</v>
      </c>
      <c r="D10" s="46"/>
      <c r="F10" s="39">
        <v>1</v>
      </c>
      <c r="G10" s="80" t="s">
        <v>88</v>
      </c>
      <c r="H10" s="80"/>
      <c r="I10" s="80"/>
      <c r="J10" s="80"/>
      <c r="K10" s="80"/>
      <c r="L10" s="80"/>
      <c r="M10" s="80"/>
      <c r="N10" s="80"/>
      <c r="O10" s="80"/>
      <c r="P10" s="80"/>
    </row>
    <row r="11" spans="1:23" ht="30" customHeight="1" x14ac:dyDescent="0.25">
      <c r="A11" s="8" t="s">
        <v>110</v>
      </c>
      <c r="B11" s="23">
        <v>23</v>
      </c>
      <c r="C11" s="31">
        <v>288.70042999999998</v>
      </c>
      <c r="D11" s="46"/>
      <c r="F11" s="39">
        <v>2</v>
      </c>
      <c r="G11" s="80" t="s">
        <v>89</v>
      </c>
      <c r="H11" s="80"/>
      <c r="I11" s="80"/>
      <c r="J11" s="80"/>
      <c r="K11" s="80"/>
      <c r="L11" s="80"/>
      <c r="M11" s="80"/>
      <c r="N11" s="80"/>
      <c r="O11" s="80"/>
      <c r="P11" s="80"/>
    </row>
    <row r="12" spans="1:23" ht="30" customHeight="1" x14ac:dyDescent="0.25">
      <c r="A12" s="8" t="s">
        <v>113</v>
      </c>
      <c r="B12" s="23"/>
      <c r="C12" s="24">
        <v>234.11</v>
      </c>
      <c r="D12" s="46"/>
      <c r="F12" s="39">
        <v>3</v>
      </c>
      <c r="G12" s="80" t="s">
        <v>90</v>
      </c>
      <c r="H12" s="80"/>
      <c r="I12" s="80"/>
      <c r="J12" s="80"/>
      <c r="K12" s="80"/>
      <c r="L12" s="80"/>
      <c r="M12" s="80"/>
      <c r="N12" s="80"/>
      <c r="O12" s="80"/>
      <c r="P12" s="80"/>
    </row>
    <row r="13" spans="1:23" ht="30" customHeight="1" x14ac:dyDescent="0.25">
      <c r="A13" s="8" t="s">
        <v>112</v>
      </c>
      <c r="B13" s="23"/>
      <c r="C13" s="24">
        <v>4414.84</v>
      </c>
      <c r="D13" s="46"/>
      <c r="F13" s="39">
        <v>4</v>
      </c>
      <c r="G13" s="80" t="s">
        <v>91</v>
      </c>
      <c r="H13" s="80"/>
      <c r="I13" s="80"/>
      <c r="J13" s="80"/>
      <c r="K13" s="80"/>
      <c r="L13" s="80"/>
      <c r="M13" s="80"/>
      <c r="N13" s="80"/>
      <c r="O13" s="80"/>
      <c r="P13" s="80"/>
    </row>
    <row r="14" spans="1:23" ht="30" customHeight="1" x14ac:dyDescent="0.25">
      <c r="A14" s="10" t="s">
        <v>114</v>
      </c>
      <c r="B14" s="23">
        <v>0</v>
      </c>
      <c r="C14" s="24">
        <v>190.63</v>
      </c>
      <c r="D14" s="46"/>
      <c r="F14" s="39">
        <v>5</v>
      </c>
      <c r="G14" s="80" t="s">
        <v>92</v>
      </c>
      <c r="H14" s="80"/>
      <c r="I14" s="80"/>
      <c r="J14" s="80"/>
      <c r="K14" s="80"/>
      <c r="L14" s="80"/>
      <c r="M14" s="80"/>
      <c r="N14" s="80"/>
      <c r="O14" s="80"/>
      <c r="P14" s="80"/>
    </row>
    <row r="15" spans="1:23" ht="30" customHeight="1" x14ac:dyDescent="0.25">
      <c r="A15" s="10" t="s">
        <v>115</v>
      </c>
      <c r="B15" s="23">
        <v>23</v>
      </c>
      <c r="C15" s="24">
        <v>169.45</v>
      </c>
      <c r="D15" s="46"/>
      <c r="F15" s="39">
        <v>6</v>
      </c>
      <c r="G15" s="80" t="s">
        <v>93</v>
      </c>
      <c r="H15" s="80"/>
      <c r="I15" s="80"/>
      <c r="J15" s="80"/>
      <c r="K15" s="80"/>
      <c r="L15" s="80"/>
      <c r="M15" s="80"/>
      <c r="N15" s="80"/>
      <c r="O15" s="80"/>
      <c r="P15" s="80"/>
    </row>
    <row r="16" spans="1:23" ht="30" customHeight="1" x14ac:dyDescent="0.25">
      <c r="A16" s="10" t="s">
        <v>116</v>
      </c>
      <c r="B16" s="23">
        <v>0</v>
      </c>
      <c r="C16" s="24">
        <v>148.27000000000001</v>
      </c>
      <c r="D16" s="46"/>
      <c r="F16" s="39">
        <v>7</v>
      </c>
      <c r="G16" s="80" t="s">
        <v>96</v>
      </c>
      <c r="H16" s="80"/>
      <c r="I16" s="80"/>
      <c r="J16" s="80"/>
      <c r="K16" s="80"/>
      <c r="L16" s="80"/>
      <c r="M16" s="80"/>
      <c r="N16" s="80"/>
      <c r="O16" s="80"/>
      <c r="P16" s="80"/>
    </row>
    <row r="17" spans="1:16" ht="30" customHeight="1" x14ac:dyDescent="0.25">
      <c r="A17" s="10" t="s">
        <v>137</v>
      </c>
      <c r="B17" s="23">
        <v>7</v>
      </c>
      <c r="C17" s="24">
        <v>20.95</v>
      </c>
      <c r="D17" s="46"/>
      <c r="F17" s="39">
        <v>8</v>
      </c>
      <c r="G17" s="80" t="s">
        <v>103</v>
      </c>
      <c r="H17" s="80"/>
      <c r="I17" s="80"/>
      <c r="J17" s="80"/>
      <c r="K17" s="80"/>
      <c r="L17" s="80"/>
      <c r="M17" s="80"/>
      <c r="N17" s="80"/>
      <c r="O17" s="80"/>
      <c r="P17" s="80"/>
    </row>
    <row r="18" spans="1:16" ht="55.5" customHeight="1" x14ac:dyDescent="0.25">
      <c r="A18" s="10" t="s">
        <v>77</v>
      </c>
      <c r="B18" s="23">
        <v>74</v>
      </c>
      <c r="C18" s="24">
        <v>22.59</v>
      </c>
      <c r="D18" s="46"/>
      <c r="F18" s="81" t="s">
        <v>105</v>
      </c>
      <c r="G18" s="82"/>
      <c r="H18" s="82"/>
      <c r="I18" s="41" t="s">
        <v>100</v>
      </c>
    </row>
    <row r="19" spans="1:16" ht="30" customHeight="1" x14ac:dyDescent="0.25">
      <c r="A19" s="10" t="s">
        <v>74</v>
      </c>
      <c r="B19" s="23">
        <v>0</v>
      </c>
      <c r="C19" s="24">
        <f>C8</f>
        <v>2118.08</v>
      </c>
      <c r="D19" s="46"/>
      <c r="F19" s="78" t="s">
        <v>104</v>
      </c>
      <c r="G19" s="78"/>
      <c r="H19" s="78"/>
      <c r="I19" s="37">
        <v>15</v>
      </c>
    </row>
    <row r="20" spans="1:16" ht="19.5" customHeight="1" x14ac:dyDescent="0.25">
      <c r="A20" s="8" t="s">
        <v>78</v>
      </c>
      <c r="B20" s="25"/>
      <c r="C20" s="24">
        <f>C8*50/100</f>
        <v>1059.04</v>
      </c>
      <c r="D20" s="46"/>
      <c r="F20" s="78" t="s">
        <v>106</v>
      </c>
      <c r="G20" s="78"/>
      <c r="H20" s="78"/>
      <c r="I20" s="37">
        <v>20</v>
      </c>
    </row>
    <row r="21" spans="1:16" ht="35.25" customHeight="1" x14ac:dyDescent="0.25">
      <c r="A21" s="28" t="s">
        <v>94</v>
      </c>
      <c r="B21" s="26">
        <v>0</v>
      </c>
      <c r="C21" s="27">
        <v>2118.08</v>
      </c>
      <c r="D21" s="47"/>
      <c r="F21" s="79" t="s">
        <v>107</v>
      </c>
      <c r="G21" s="78"/>
      <c r="H21" s="78"/>
      <c r="I21" s="37">
        <v>27</v>
      </c>
    </row>
    <row r="22" spans="1:16" ht="30" customHeight="1" x14ac:dyDescent="0.25">
      <c r="A22" s="18" t="s">
        <v>98</v>
      </c>
      <c r="B22" s="26"/>
      <c r="C22" s="27">
        <v>4420.93</v>
      </c>
      <c r="D22" s="47"/>
      <c r="F22" s="79" t="s">
        <v>108</v>
      </c>
      <c r="G22" s="78"/>
      <c r="H22" s="78"/>
      <c r="I22" s="37">
        <v>35</v>
      </c>
    </row>
    <row r="23" spans="1:16" x14ac:dyDescent="0.25">
      <c r="A23" s="18" t="s">
        <v>101</v>
      </c>
      <c r="B23" s="26">
        <v>0</v>
      </c>
      <c r="C23" s="27">
        <v>9039.33</v>
      </c>
      <c r="D23" s="47"/>
      <c r="F23" s="77"/>
      <c r="G23" s="77"/>
      <c r="H23" s="77"/>
      <c r="I23" s="22"/>
    </row>
    <row r="24" spans="1:16" ht="29.25" x14ac:dyDescent="0.25">
      <c r="A24" s="29" t="s">
        <v>109</v>
      </c>
      <c r="B24" s="23">
        <v>23</v>
      </c>
      <c r="C24" s="24">
        <v>158</v>
      </c>
      <c r="D24" s="48"/>
      <c r="E24" s="40" t="s">
        <v>117</v>
      </c>
      <c r="F24" s="1" t="s">
        <v>118</v>
      </c>
    </row>
    <row r="25" spans="1:16" x14ac:dyDescent="0.25">
      <c r="A25" s="36" t="s">
        <v>140</v>
      </c>
      <c r="B25" s="23">
        <v>23</v>
      </c>
      <c r="C25" s="24">
        <v>240</v>
      </c>
      <c r="D25" s="49">
        <f>B25*C25</f>
        <v>5520</v>
      </c>
      <c r="E25" s="40" t="s">
        <v>117</v>
      </c>
      <c r="F25" s="1" t="s">
        <v>119</v>
      </c>
    </row>
    <row r="26" spans="1:16" x14ac:dyDescent="0.25">
      <c r="A26" s="6" t="s">
        <v>142</v>
      </c>
      <c r="B26" s="6"/>
      <c r="C26" s="24">
        <v>197.38</v>
      </c>
    </row>
  </sheetData>
  <mergeCells count="16">
    <mergeCell ref="G13:P13"/>
    <mergeCell ref="A1:W1"/>
    <mergeCell ref="G9:P9"/>
    <mergeCell ref="G10:P10"/>
    <mergeCell ref="G11:P11"/>
    <mergeCell ref="G12:P12"/>
    <mergeCell ref="F20:H20"/>
    <mergeCell ref="F21:H21"/>
    <mergeCell ref="F22:H22"/>
    <mergeCell ref="F23:H23"/>
    <mergeCell ref="G14:P14"/>
    <mergeCell ref="G15:P15"/>
    <mergeCell ref="G16:P16"/>
    <mergeCell ref="G17:P17"/>
    <mergeCell ref="F18:H18"/>
    <mergeCell ref="F19:H19"/>
  </mergeCells>
  <pageMargins left="0.70866141732283472" right="0.70866141732283472" top="0.74803149606299213" bottom="0.74803149606299213" header="0.31496062992125984" footer="0.31496062992125984"/>
  <pageSetup paperSize="9" scale="3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4"/>
  <sheetViews>
    <sheetView topLeftCell="B1" workbookViewId="0">
      <selection activeCell="I24" sqref="I24"/>
    </sheetView>
  </sheetViews>
  <sheetFormatPr defaultRowHeight="15" x14ac:dyDescent="0.25"/>
  <cols>
    <col min="1" max="2" width="9.140625" style="1"/>
    <col min="3" max="3" width="34.140625" style="1" customWidth="1"/>
    <col min="4" max="4" width="16.140625" style="1" customWidth="1"/>
    <col min="5" max="5" width="10.7109375" style="1" customWidth="1"/>
    <col min="6" max="16384" width="9.140625" style="1"/>
  </cols>
  <sheetData>
    <row r="2" spans="2:14" x14ac:dyDescent="0.25">
      <c r="B2" s="87">
        <v>1</v>
      </c>
      <c r="C2" s="95" t="s">
        <v>123</v>
      </c>
      <c r="D2" s="96"/>
      <c r="E2" s="96"/>
      <c r="F2" s="96"/>
      <c r="G2" s="96"/>
      <c r="H2" s="96"/>
      <c r="I2" s="97"/>
    </row>
    <row r="3" spans="2:14" x14ac:dyDescent="0.25">
      <c r="B3" s="88"/>
      <c r="C3" s="98"/>
      <c r="D3" s="99"/>
      <c r="E3" s="99"/>
      <c r="F3" s="99"/>
      <c r="G3" s="99"/>
      <c r="H3" s="99"/>
      <c r="I3" s="100"/>
    </row>
    <row r="4" spans="2:14" ht="30" customHeight="1" x14ac:dyDescent="0.25">
      <c r="B4" s="88"/>
      <c r="C4" s="6" t="s">
        <v>120</v>
      </c>
      <c r="D4" s="9">
        <f>D5-D6-D7-D8</f>
        <v>40.000000901</v>
      </c>
      <c r="E4" s="101" t="s">
        <v>125</v>
      </c>
      <c r="F4" s="102"/>
      <c r="G4" s="102"/>
      <c r="H4" s="102"/>
      <c r="I4" s="103"/>
    </row>
    <row r="5" spans="2:14" ht="30" customHeight="1" x14ac:dyDescent="0.25">
      <c r="B5" s="88"/>
      <c r="C5" s="36" t="s">
        <v>121</v>
      </c>
      <c r="D5" s="24">
        <v>55.951099999999997</v>
      </c>
      <c r="E5" s="104"/>
      <c r="F5" s="105"/>
      <c r="G5" s="105"/>
      <c r="H5" s="105"/>
      <c r="I5" s="106"/>
      <c r="K5" s="81" t="s">
        <v>132</v>
      </c>
      <c r="L5" s="81"/>
      <c r="M5" s="81"/>
      <c r="N5" s="81"/>
    </row>
    <row r="6" spans="2:14" ht="30" customHeight="1" x14ac:dyDescent="0.25">
      <c r="B6" s="88"/>
      <c r="C6" s="6" t="s">
        <v>122</v>
      </c>
      <c r="D6" s="9">
        <f>D5*15/100</f>
        <v>8.3926649999999992</v>
      </c>
      <c r="E6" s="104"/>
      <c r="F6" s="105"/>
      <c r="G6" s="105"/>
      <c r="H6" s="105"/>
      <c r="I6" s="106"/>
      <c r="K6" s="81"/>
      <c r="L6" s="81"/>
      <c r="M6" s="81"/>
      <c r="N6" s="81"/>
    </row>
    <row r="7" spans="2:14" ht="30" customHeight="1" x14ac:dyDescent="0.25">
      <c r="B7" s="88"/>
      <c r="C7" s="7" t="s">
        <v>136</v>
      </c>
      <c r="D7" s="9">
        <f>(D5-D6)*15/100</f>
        <v>7.1337652499999988</v>
      </c>
      <c r="E7" s="104"/>
      <c r="F7" s="105"/>
      <c r="G7" s="105"/>
      <c r="H7" s="105"/>
      <c r="I7" s="106"/>
    </row>
    <row r="8" spans="2:14" ht="30" customHeight="1" x14ac:dyDescent="0.25">
      <c r="B8" s="82"/>
      <c r="C8" s="6" t="s">
        <v>124</v>
      </c>
      <c r="D8" s="9">
        <f>D5*7.59/1000</f>
        <v>0.42466884899999996</v>
      </c>
      <c r="E8" s="107"/>
      <c r="F8" s="108"/>
      <c r="G8" s="108"/>
      <c r="H8" s="108"/>
      <c r="I8" s="109"/>
    </row>
    <row r="9" spans="2:14" ht="30" customHeight="1" x14ac:dyDescent="0.25"/>
    <row r="10" spans="2:14" ht="30" customHeight="1" x14ac:dyDescent="0.25">
      <c r="B10" s="87">
        <v>2</v>
      </c>
      <c r="C10" s="81" t="s">
        <v>127</v>
      </c>
      <c r="D10" s="81"/>
      <c r="E10" s="81"/>
      <c r="F10" s="81"/>
      <c r="G10" s="81"/>
      <c r="H10" s="81"/>
      <c r="I10" s="81"/>
    </row>
    <row r="11" spans="2:14" ht="30" customHeight="1" x14ac:dyDescent="0.25">
      <c r="B11" s="88"/>
      <c r="C11" s="33"/>
      <c r="D11" s="33" t="s">
        <v>130</v>
      </c>
      <c r="E11" s="91" t="s">
        <v>120</v>
      </c>
      <c r="F11" s="93"/>
      <c r="G11" s="91" t="s">
        <v>131</v>
      </c>
      <c r="H11" s="92"/>
      <c r="I11" s="93"/>
      <c r="K11" s="81" t="s">
        <v>133</v>
      </c>
      <c r="L11" s="81"/>
      <c r="M11" s="81"/>
      <c r="N11" s="81"/>
    </row>
    <row r="12" spans="2:14" ht="30" customHeight="1" x14ac:dyDescent="0.25">
      <c r="B12" s="88"/>
      <c r="C12" s="34" t="s">
        <v>126</v>
      </c>
      <c r="D12" s="35">
        <v>1.3987000000000001</v>
      </c>
      <c r="E12" s="89">
        <v>40</v>
      </c>
      <c r="F12" s="90"/>
      <c r="G12" s="89">
        <f>D12*E12</f>
        <v>55.948</v>
      </c>
      <c r="H12" s="94"/>
      <c r="I12" s="90"/>
      <c r="K12" s="81"/>
      <c r="L12" s="81"/>
      <c r="M12" s="81"/>
      <c r="N12" s="81"/>
    </row>
    <row r="13" spans="2:14" ht="30" customHeight="1" x14ac:dyDescent="0.25">
      <c r="B13" s="88"/>
      <c r="C13" s="34" t="s">
        <v>128</v>
      </c>
      <c r="D13" s="35">
        <v>1.4871000000000001</v>
      </c>
      <c r="E13" s="89">
        <v>40</v>
      </c>
      <c r="F13" s="90"/>
      <c r="G13" s="89">
        <f t="shared" ref="G13:G14" si="0">D13*E13</f>
        <v>59.484000000000002</v>
      </c>
      <c r="H13" s="94"/>
      <c r="I13" s="90"/>
    </row>
    <row r="14" spans="2:14" ht="30" customHeight="1" x14ac:dyDescent="0.25">
      <c r="B14" s="82"/>
      <c r="C14" s="34" t="s">
        <v>129</v>
      </c>
      <c r="D14" s="35">
        <v>1.6315</v>
      </c>
      <c r="E14" s="89">
        <v>40</v>
      </c>
      <c r="F14" s="90"/>
      <c r="G14" s="89">
        <f t="shared" si="0"/>
        <v>65.259999999999991</v>
      </c>
      <c r="H14" s="94"/>
      <c r="I14" s="90"/>
    </row>
  </sheetData>
  <mergeCells count="15">
    <mergeCell ref="K5:N6"/>
    <mergeCell ref="K11:N12"/>
    <mergeCell ref="B2:B8"/>
    <mergeCell ref="B10:B14"/>
    <mergeCell ref="E12:F12"/>
    <mergeCell ref="E13:F13"/>
    <mergeCell ref="E14:F14"/>
    <mergeCell ref="G11:I11"/>
    <mergeCell ref="G12:I12"/>
    <mergeCell ref="G13:I13"/>
    <mergeCell ref="G14:I14"/>
    <mergeCell ref="C2:I3"/>
    <mergeCell ref="E4:I8"/>
    <mergeCell ref="C10:I10"/>
    <mergeCell ref="E11:F1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Kanuni Dayanaklar</vt:lpstr>
      <vt:lpstr>Maaş Kalemleri</vt:lpstr>
      <vt:lpstr>2025 Maaş Bordosu  %27 verg (2</vt:lpstr>
      <vt:lpstr>Netten Bürüte Çevirme Formülü</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2025-08-28T05:47:32Z</cp:lastPrinted>
  <dcterms:created xsi:type="dcterms:W3CDTF">2025-02-10T11:57:21Z</dcterms:created>
  <dcterms:modified xsi:type="dcterms:W3CDTF">2025-12-03T06:39:51Z</dcterms:modified>
</cp:coreProperties>
</file>